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70" yWindow="-165" windowWidth="20355" windowHeight="7740" tabRatio="871" activeTab="9"/>
  </bookViews>
  <sheets>
    <sheet name="Záv_správa" sheetId="16" r:id="rId1"/>
    <sheet name="1" sheetId="33" r:id="rId2"/>
    <sheet name="2" sheetId="29" r:id="rId3"/>
    <sheet name="3" sheetId="28" r:id="rId4"/>
    <sheet name="4" sheetId="27" r:id="rId5"/>
    <sheet name="5_11" sheetId="26" r:id="rId6"/>
    <sheet name="6_11" sheetId="25" r:id="rId7"/>
    <sheet name="7" sheetId="24" r:id="rId8"/>
    <sheet name="8" sheetId="23" r:id="rId9"/>
    <sheet name="štatistika" sheetId="30" r:id="rId10"/>
    <sheet name="Hárok1" sheetId="31" r:id="rId11"/>
    <sheet name="Hárok2" sheetId="32" r:id="rId12"/>
  </sheets>
  <definedNames>
    <definedName name="_xlnm._FilterDatabase" localSheetId="0" hidden="1">Záv_správa!$A$4:$R$66</definedName>
    <definedName name="_xlnm.Print_Area" localSheetId="1">'1'!$A$1:$AG$35</definedName>
    <definedName name="_xlnm.Print_Area" localSheetId="2">'2'!$A$1:$AG$35</definedName>
    <definedName name="_xlnm.Print_Area" localSheetId="3">'3'!$A$1:$AG$52</definedName>
    <definedName name="_xlnm.Print_Area" localSheetId="4">'4'!$A$1:$AG$51</definedName>
    <definedName name="_xlnm.Print_Area" localSheetId="5">'5_11'!$A$1:$AJ$36</definedName>
    <definedName name="_xlnm.Print_Area" localSheetId="6">'6_11'!$A$1:$AJ$38</definedName>
    <definedName name="_xlnm.Print_Area" localSheetId="7">'7'!$A$1:$AG$52</definedName>
    <definedName name="_xlnm.Print_Area" localSheetId="8">'8'!$A$1:$AG$38</definedName>
    <definedName name="_xlnm.Print_Area" localSheetId="0">Záv_správa!$A$1:$H$69</definedName>
  </definedNames>
  <calcPr calcId="145621"/>
</workbook>
</file>

<file path=xl/calcChain.xml><?xml version="1.0" encoding="utf-8"?>
<calcChain xmlns="http://schemas.openxmlformats.org/spreadsheetml/2006/main">
  <c r="H10" i="30" l="1"/>
  <c r="AD25" i="29"/>
  <c r="AA25" i="29"/>
  <c r="U25" i="29"/>
  <c r="L25" i="29"/>
  <c r="C25" i="29"/>
  <c r="A67" i="16" l="1"/>
  <c r="A68" i="16" s="1"/>
  <c r="A69" i="16" s="1"/>
  <c r="X16" i="29"/>
  <c r="R16" i="29"/>
  <c r="O16" i="29"/>
  <c r="I16" i="29"/>
  <c r="F16" i="29"/>
  <c r="X14" i="29"/>
  <c r="R14" i="29"/>
  <c r="O14" i="29"/>
  <c r="I14" i="29"/>
  <c r="F14" i="29"/>
  <c r="X12" i="29"/>
  <c r="R12" i="29"/>
  <c r="O12" i="29"/>
  <c r="I12" i="29"/>
  <c r="F12" i="29"/>
  <c r="X10" i="29"/>
  <c r="X25" i="29" s="1"/>
  <c r="R10" i="29"/>
  <c r="R25" i="29" s="1"/>
  <c r="O10" i="29"/>
  <c r="O25" i="29" s="1"/>
  <c r="I10" i="29"/>
  <c r="I25" i="29" s="1"/>
  <c r="F10" i="29"/>
  <c r="F25" i="29" s="1"/>
  <c r="B15" i="29"/>
  <c r="B13" i="29"/>
  <c r="B11" i="29"/>
  <c r="B9" i="29"/>
  <c r="B61" i="16"/>
  <c r="B62" i="16" s="1"/>
  <c r="B63" i="16" s="1"/>
  <c r="B31" i="28"/>
  <c r="B29" i="28"/>
  <c r="B27" i="28"/>
  <c r="B25" i="28"/>
  <c r="B23" i="28"/>
  <c r="B21" i="28"/>
  <c r="B19" i="28"/>
  <c r="B17" i="28"/>
  <c r="B15" i="28"/>
  <c r="B13" i="28"/>
  <c r="B11" i="28"/>
  <c r="B9" i="28"/>
  <c r="B49" i="16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29" i="27"/>
  <c r="B27" i="27"/>
  <c r="B25" i="27"/>
  <c r="B23" i="27"/>
  <c r="B21" i="27"/>
  <c r="B19" i="27"/>
  <c r="B17" i="27"/>
  <c r="B15" i="27"/>
  <c r="B13" i="27"/>
  <c r="B11" i="27"/>
  <c r="B9" i="27"/>
  <c r="B38" i="16"/>
  <c r="B39" i="16" s="1"/>
  <c r="B40" i="16" s="1"/>
  <c r="B41" i="16" s="1"/>
  <c r="B42" i="16" s="1"/>
  <c r="B43" i="16" s="1"/>
  <c r="B44" i="16" s="1"/>
  <c r="B45" i="16" s="1"/>
  <c r="B46" i="16" s="1"/>
  <c r="B47" i="16" s="1"/>
  <c r="AD14" i="24"/>
  <c r="AA14" i="24"/>
  <c r="X14" i="24"/>
  <c r="U14" i="24"/>
  <c r="R14" i="24"/>
  <c r="O14" i="24"/>
  <c r="L14" i="24"/>
  <c r="I14" i="24"/>
  <c r="F14" i="24"/>
  <c r="C14" i="24"/>
  <c r="AD12" i="24"/>
  <c r="AA12" i="24"/>
  <c r="O12" i="24"/>
  <c r="L12" i="24"/>
  <c r="I12" i="24"/>
  <c r="B13" i="26"/>
  <c r="B11" i="26"/>
  <c r="B9" i="26"/>
  <c r="B35" i="16"/>
  <c r="B36" i="16" s="1"/>
  <c r="AG20" i="25"/>
  <c r="AD20" i="25"/>
  <c r="AA20" i="25"/>
  <c r="L20" i="25"/>
  <c r="I20" i="25"/>
  <c r="AG18" i="25"/>
  <c r="AD18" i="25"/>
  <c r="AA18" i="25"/>
  <c r="L18" i="25"/>
  <c r="I18" i="25"/>
  <c r="AG16" i="25"/>
  <c r="AD16" i="25"/>
  <c r="AA16" i="25"/>
  <c r="L16" i="25"/>
  <c r="I16" i="25"/>
  <c r="AG14" i="25"/>
  <c r="AD14" i="25"/>
  <c r="AA14" i="25"/>
  <c r="L14" i="25"/>
  <c r="I14" i="25"/>
  <c r="B19" i="25"/>
  <c r="B17" i="25"/>
  <c r="B15" i="25"/>
  <c r="B13" i="25"/>
  <c r="B11" i="25"/>
  <c r="B9" i="25"/>
  <c r="B29" i="16"/>
  <c r="B30" i="16" s="1"/>
  <c r="B31" i="16" s="1"/>
  <c r="B32" i="16" s="1"/>
  <c r="B33" i="16" s="1"/>
  <c r="B31" i="24"/>
  <c r="B29" i="24"/>
  <c r="B27" i="24"/>
  <c r="B25" i="24"/>
  <c r="B23" i="24"/>
  <c r="B21" i="24"/>
  <c r="B19" i="24"/>
  <c r="B17" i="24"/>
  <c r="B15" i="24"/>
  <c r="B13" i="24"/>
  <c r="B11" i="24"/>
  <c r="B9" i="24"/>
  <c r="B17" i="16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9" i="23"/>
  <c r="B27" i="23"/>
  <c r="B25" i="23"/>
  <c r="B23" i="23"/>
  <c r="B21" i="23"/>
  <c r="B19" i="23"/>
  <c r="B17" i="23"/>
  <c r="B15" i="23"/>
  <c r="B13" i="23"/>
  <c r="B11" i="23"/>
  <c r="B9" i="23"/>
  <c r="B6" i="16"/>
  <c r="B7" i="16" s="1"/>
  <c r="B8" i="16" s="1"/>
  <c r="B9" i="16" s="1"/>
  <c r="B10" i="16" s="1"/>
  <c r="B11" i="16" s="1"/>
  <c r="B12" i="16" s="1"/>
  <c r="B13" i="16" s="1"/>
  <c r="B14" i="16" s="1"/>
  <c r="B15" i="16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L5" i="16"/>
  <c r="B9" i="33" l="1"/>
  <c r="L61" i="16" l="1"/>
  <c r="L69" i="16"/>
  <c r="L68" i="16"/>
  <c r="L63" i="16"/>
  <c r="L53" i="16"/>
  <c r="L51" i="16"/>
  <c r="L59" i="16"/>
  <c r="L55" i="16"/>
  <c r="L54" i="16"/>
  <c r="L56" i="16"/>
  <c r="L48" i="16"/>
  <c r="L39" i="16"/>
  <c r="L46" i="16"/>
  <c r="L43" i="16"/>
  <c r="L37" i="16"/>
  <c r="L47" i="16"/>
  <c r="L40" i="16"/>
  <c r="L41" i="16"/>
  <c r="L35" i="16"/>
  <c r="L34" i="16"/>
  <c r="L32" i="16"/>
  <c r="L67" i="16"/>
  <c r="L33" i="16"/>
  <c r="L28" i="16"/>
  <c r="L30" i="16"/>
  <c r="L24" i="16"/>
  <c r="L23" i="16"/>
  <c r="L25" i="16"/>
  <c r="L26" i="16"/>
  <c r="L27" i="16"/>
  <c r="L20" i="16"/>
  <c r="L22" i="16"/>
  <c r="L16" i="16"/>
  <c r="F67" i="16" l="1"/>
  <c r="AD24" i="33" l="1"/>
  <c r="AA24" i="33"/>
  <c r="X24" i="33"/>
  <c r="U24" i="33"/>
  <c r="R24" i="33"/>
  <c r="O24" i="33"/>
  <c r="L24" i="33"/>
  <c r="I24" i="33"/>
  <c r="F24" i="33"/>
  <c r="C24" i="33"/>
  <c r="AG24" i="33" l="1"/>
  <c r="AD22" i="33"/>
  <c r="AA22" i="33"/>
  <c r="X22" i="33"/>
  <c r="U22" i="33"/>
  <c r="R22" i="33"/>
  <c r="O22" i="33"/>
  <c r="L22" i="33"/>
  <c r="I22" i="33"/>
  <c r="F22" i="33"/>
  <c r="C22" i="33"/>
  <c r="AG22" i="33" s="1"/>
  <c r="AH21" i="33"/>
  <c r="AD20" i="33"/>
  <c r="AA20" i="33"/>
  <c r="X20" i="33"/>
  <c r="U20" i="33"/>
  <c r="R20" i="33"/>
  <c r="O20" i="33"/>
  <c r="L20" i="33"/>
  <c r="I20" i="33"/>
  <c r="F20" i="33"/>
  <c r="C20" i="33"/>
  <c r="AH19" i="33"/>
  <c r="AD18" i="33"/>
  <c r="AA18" i="33"/>
  <c r="X18" i="33"/>
  <c r="U18" i="33"/>
  <c r="R18" i="33"/>
  <c r="O18" i="33"/>
  <c r="L18" i="33"/>
  <c r="I18" i="33"/>
  <c r="F18" i="33"/>
  <c r="C18" i="33"/>
  <c r="AG18" i="33" s="1"/>
  <c r="AH17" i="33"/>
  <c r="AD16" i="33"/>
  <c r="AA16" i="33"/>
  <c r="X16" i="33"/>
  <c r="U16" i="33"/>
  <c r="R16" i="33"/>
  <c r="O16" i="33"/>
  <c r="L16" i="33"/>
  <c r="I16" i="33"/>
  <c r="F16" i="33"/>
  <c r="C16" i="33"/>
  <c r="AH15" i="33"/>
  <c r="AD14" i="33"/>
  <c r="AA14" i="33"/>
  <c r="X14" i="33"/>
  <c r="U14" i="33"/>
  <c r="R14" i="33"/>
  <c r="O14" i="33"/>
  <c r="L14" i="33"/>
  <c r="I14" i="33"/>
  <c r="F14" i="33"/>
  <c r="C14" i="33"/>
  <c r="AG14" i="33" s="1"/>
  <c r="AH13" i="33"/>
  <c r="AD12" i="33"/>
  <c r="AA12" i="33"/>
  <c r="X12" i="33"/>
  <c r="U12" i="33"/>
  <c r="R12" i="33"/>
  <c r="R25" i="33" s="1"/>
  <c r="O12" i="33"/>
  <c r="L12" i="33"/>
  <c r="I12" i="33"/>
  <c r="F12" i="33"/>
  <c r="C12" i="33"/>
  <c r="AH11" i="33"/>
  <c r="A11" i="33"/>
  <c r="A13" i="33" s="1"/>
  <c r="A15" i="33" s="1"/>
  <c r="A17" i="33" s="1"/>
  <c r="A19" i="33" s="1"/>
  <c r="A21" i="33" s="1"/>
  <c r="A23" i="33" s="1"/>
  <c r="O10" i="33"/>
  <c r="O25" i="33" s="1"/>
  <c r="L10" i="33"/>
  <c r="L25" i="33" s="1"/>
  <c r="I10" i="33"/>
  <c r="I25" i="33" s="1"/>
  <c r="F10" i="33"/>
  <c r="F25" i="33" s="1"/>
  <c r="C10" i="33"/>
  <c r="C25" i="33" s="1"/>
  <c r="C27" i="33" s="1"/>
  <c r="AH9" i="33"/>
  <c r="U25" i="33" l="1"/>
  <c r="X25" i="33"/>
  <c r="AA25" i="33"/>
  <c r="AD25" i="33"/>
  <c r="R27" i="33"/>
  <c r="AG12" i="33"/>
  <c r="AG16" i="33"/>
  <c r="AG20" i="33"/>
  <c r="AG10" i="33"/>
  <c r="G64" i="16" s="1"/>
  <c r="F64" i="16" s="1"/>
  <c r="AD38" i="24"/>
  <c r="AA38" i="24"/>
  <c r="X38" i="24"/>
  <c r="U38" i="24"/>
  <c r="R38" i="24"/>
  <c r="O38" i="24"/>
  <c r="L38" i="24"/>
  <c r="I38" i="24"/>
  <c r="F38" i="24"/>
  <c r="C38" i="24"/>
  <c r="AG38" i="24" s="1"/>
  <c r="AH37" i="24"/>
  <c r="AD36" i="24"/>
  <c r="AA36" i="24"/>
  <c r="X36" i="24"/>
  <c r="U36" i="24"/>
  <c r="R36" i="24"/>
  <c r="O36" i="24"/>
  <c r="L36" i="24"/>
  <c r="I36" i="24"/>
  <c r="F36" i="24"/>
  <c r="C36" i="24"/>
  <c r="AH35" i="24"/>
  <c r="AD34" i="24"/>
  <c r="AA34" i="24"/>
  <c r="X34" i="24"/>
  <c r="U34" i="24"/>
  <c r="R34" i="24"/>
  <c r="O34" i="24"/>
  <c r="L34" i="24"/>
  <c r="I34" i="24"/>
  <c r="F34" i="24"/>
  <c r="C34" i="24"/>
  <c r="AG34" i="24" s="1"/>
  <c r="AH33" i="24"/>
  <c r="AD32" i="24"/>
  <c r="AA32" i="24"/>
  <c r="X32" i="24"/>
  <c r="U32" i="24"/>
  <c r="R32" i="24"/>
  <c r="I32" i="24"/>
  <c r="F32" i="24"/>
  <c r="C32" i="24"/>
  <c r="AH31" i="24"/>
  <c r="AD30" i="24"/>
  <c r="AA30" i="24"/>
  <c r="X30" i="24"/>
  <c r="U30" i="24"/>
  <c r="R30" i="24"/>
  <c r="I30" i="24"/>
  <c r="F30" i="24"/>
  <c r="C30" i="24"/>
  <c r="AH29" i="24"/>
  <c r="AD28" i="24"/>
  <c r="AA28" i="24"/>
  <c r="X28" i="24"/>
  <c r="U28" i="24"/>
  <c r="R28" i="24"/>
  <c r="I28" i="24"/>
  <c r="F28" i="24"/>
  <c r="C28" i="24"/>
  <c r="AH27" i="24"/>
  <c r="AD26" i="24"/>
  <c r="AA26" i="24"/>
  <c r="X26" i="24"/>
  <c r="O26" i="24"/>
  <c r="I26" i="24"/>
  <c r="AH25" i="24"/>
  <c r="AD24" i="24"/>
  <c r="AA24" i="24"/>
  <c r="X24" i="24"/>
  <c r="U24" i="24"/>
  <c r="R24" i="24"/>
  <c r="I24" i="24"/>
  <c r="F24" i="24"/>
  <c r="C24" i="24"/>
  <c r="AH23" i="24"/>
  <c r="AD22" i="24"/>
  <c r="AA22" i="24"/>
  <c r="X22" i="24"/>
  <c r="U22" i="24"/>
  <c r="R22" i="24"/>
  <c r="I22" i="24"/>
  <c r="F22" i="24"/>
  <c r="C22" i="24"/>
  <c r="AH21" i="24"/>
  <c r="AD20" i="24"/>
  <c r="AA20" i="24"/>
  <c r="X20" i="24"/>
  <c r="U20" i="24"/>
  <c r="R20" i="24"/>
  <c r="I20" i="24"/>
  <c r="F20" i="24"/>
  <c r="C20" i="24"/>
  <c r="AH19" i="24"/>
  <c r="AD18" i="24"/>
  <c r="AA18" i="24"/>
  <c r="X18" i="24"/>
  <c r="U18" i="24"/>
  <c r="R18" i="24"/>
  <c r="O18" i="24"/>
  <c r="L18" i="24"/>
  <c r="I18" i="24"/>
  <c r="F18" i="24"/>
  <c r="C18" i="24"/>
  <c r="AH17" i="24"/>
  <c r="AD16" i="24"/>
  <c r="AA16" i="24"/>
  <c r="X16" i="24"/>
  <c r="U16" i="24"/>
  <c r="R16" i="24"/>
  <c r="O16" i="24"/>
  <c r="O41" i="24" s="1"/>
  <c r="L16" i="24"/>
  <c r="I16" i="24"/>
  <c r="F16" i="24"/>
  <c r="C16" i="24"/>
  <c r="AH15" i="24"/>
  <c r="AG14" i="24"/>
  <c r="AH13" i="24"/>
  <c r="AD10" i="24"/>
  <c r="AD41" i="24" s="1"/>
  <c r="AA10" i="24"/>
  <c r="AA41" i="24" s="1"/>
  <c r="X10" i="24"/>
  <c r="X41" i="24" s="1"/>
  <c r="U10" i="24"/>
  <c r="U41" i="24" s="1"/>
  <c r="R10" i="24"/>
  <c r="R41" i="24" s="1"/>
  <c r="I10" i="24"/>
  <c r="I41" i="24" s="1"/>
  <c r="F10" i="24"/>
  <c r="F41" i="24" s="1"/>
  <c r="C10" i="24"/>
  <c r="C41" i="24" s="1"/>
  <c r="AH9" i="24"/>
  <c r="AG24" i="25"/>
  <c r="AD24" i="25"/>
  <c r="AA24" i="25"/>
  <c r="X24" i="25"/>
  <c r="U24" i="25"/>
  <c r="R24" i="25"/>
  <c r="O24" i="25"/>
  <c r="L24" i="25"/>
  <c r="I24" i="25"/>
  <c r="F24" i="25"/>
  <c r="C24" i="25"/>
  <c r="AK23" i="25"/>
  <c r="AG22" i="25"/>
  <c r="AD22" i="25"/>
  <c r="AA22" i="25"/>
  <c r="X22" i="25"/>
  <c r="U22" i="25"/>
  <c r="R22" i="25"/>
  <c r="O22" i="25"/>
  <c r="L22" i="25"/>
  <c r="I22" i="25"/>
  <c r="F22" i="25"/>
  <c r="AJ22" i="25" s="1"/>
  <c r="C22" i="25"/>
  <c r="AK21" i="25"/>
  <c r="AJ20" i="25"/>
  <c r="AK19" i="25"/>
  <c r="AJ18" i="25"/>
  <c r="AK17" i="25"/>
  <c r="AJ16" i="25"/>
  <c r="AK15" i="25"/>
  <c r="AJ14" i="25"/>
  <c r="G30" i="16" s="1"/>
  <c r="F30" i="16" s="1"/>
  <c r="AK13" i="25"/>
  <c r="AG26" i="25"/>
  <c r="AD26" i="25"/>
  <c r="AA26" i="25"/>
  <c r="L26" i="25"/>
  <c r="I26" i="25"/>
  <c r="AG24" i="26"/>
  <c r="AD24" i="26"/>
  <c r="AA24" i="26"/>
  <c r="X24" i="26"/>
  <c r="U24" i="26"/>
  <c r="R24" i="26"/>
  <c r="O24" i="26"/>
  <c r="L24" i="26"/>
  <c r="I24" i="26"/>
  <c r="F24" i="26"/>
  <c r="C24" i="26"/>
  <c r="AG22" i="26"/>
  <c r="AD22" i="26"/>
  <c r="AA22" i="26"/>
  <c r="X22" i="26"/>
  <c r="U22" i="26"/>
  <c r="R22" i="26"/>
  <c r="O22" i="26"/>
  <c r="L22" i="26"/>
  <c r="I22" i="26"/>
  <c r="F22" i="26"/>
  <c r="C22" i="26"/>
  <c r="AG20" i="26"/>
  <c r="AD20" i="26"/>
  <c r="AA20" i="26"/>
  <c r="X20" i="26"/>
  <c r="U20" i="26"/>
  <c r="R20" i="26"/>
  <c r="O20" i="26"/>
  <c r="L20" i="26"/>
  <c r="I20" i="26"/>
  <c r="F20" i="26"/>
  <c r="C20" i="26"/>
  <c r="AG18" i="26"/>
  <c r="AD18" i="26"/>
  <c r="AA18" i="26"/>
  <c r="X18" i="26"/>
  <c r="U18" i="26"/>
  <c r="R18" i="26"/>
  <c r="O18" i="26"/>
  <c r="L18" i="26"/>
  <c r="I18" i="26"/>
  <c r="F18" i="26"/>
  <c r="C18" i="26"/>
  <c r="AG16" i="26"/>
  <c r="AD16" i="26"/>
  <c r="AA16" i="26"/>
  <c r="X16" i="26"/>
  <c r="U16" i="26"/>
  <c r="R16" i="26"/>
  <c r="O16" i="26"/>
  <c r="L16" i="26"/>
  <c r="I16" i="26"/>
  <c r="F16" i="26"/>
  <c r="C16" i="26"/>
  <c r="AG14" i="26"/>
  <c r="AD14" i="26"/>
  <c r="AA14" i="26"/>
  <c r="X14" i="26"/>
  <c r="U14" i="26"/>
  <c r="R14" i="26"/>
  <c r="O14" i="26"/>
  <c r="L14" i="26"/>
  <c r="I14" i="26"/>
  <c r="F14" i="26"/>
  <c r="C14" i="26"/>
  <c r="AG12" i="26"/>
  <c r="AD12" i="26"/>
  <c r="AA12" i="26"/>
  <c r="X12" i="26"/>
  <c r="U12" i="26"/>
  <c r="R12" i="26"/>
  <c r="O12" i="26"/>
  <c r="L12" i="26"/>
  <c r="I12" i="26"/>
  <c r="F12" i="26"/>
  <c r="C12" i="26"/>
  <c r="A11" i="27"/>
  <c r="A13" i="27" s="1"/>
  <c r="A15" i="27" s="1"/>
  <c r="A17" i="27" s="1"/>
  <c r="A19" i="27" s="1"/>
  <c r="A21" i="27" s="1"/>
  <c r="A23" i="27" s="1"/>
  <c r="A25" i="27" s="1"/>
  <c r="A27" i="27" s="1"/>
  <c r="A29" i="27" s="1"/>
  <c r="A31" i="27" s="1"/>
  <c r="A33" i="27" s="1"/>
  <c r="A35" i="27" s="1"/>
  <c r="AD34" i="27"/>
  <c r="AA34" i="27"/>
  <c r="X34" i="27"/>
  <c r="U34" i="27"/>
  <c r="R34" i="27"/>
  <c r="O34" i="27"/>
  <c r="L34" i="27"/>
  <c r="I34" i="27"/>
  <c r="F34" i="27"/>
  <c r="C34" i="27"/>
  <c r="AG34" i="27" s="1"/>
  <c r="AD36" i="27"/>
  <c r="AA36" i="27"/>
  <c r="X36" i="27"/>
  <c r="U36" i="27"/>
  <c r="R36" i="27"/>
  <c r="O36" i="27"/>
  <c r="L36" i="27"/>
  <c r="I36" i="27"/>
  <c r="F36" i="27"/>
  <c r="C36" i="27"/>
  <c r="AG36" i="27" s="1"/>
  <c r="AD32" i="27"/>
  <c r="AA32" i="27"/>
  <c r="X32" i="27"/>
  <c r="U32" i="27"/>
  <c r="R32" i="27"/>
  <c r="O32" i="27"/>
  <c r="L32" i="27"/>
  <c r="I32" i="27"/>
  <c r="F32" i="27"/>
  <c r="C32" i="27"/>
  <c r="AG32" i="27" s="1"/>
  <c r="AD30" i="27"/>
  <c r="AA30" i="27"/>
  <c r="X30" i="27"/>
  <c r="U30" i="27"/>
  <c r="R30" i="27"/>
  <c r="O30" i="27"/>
  <c r="L30" i="27"/>
  <c r="I30" i="27"/>
  <c r="F30" i="27"/>
  <c r="C30" i="27"/>
  <c r="AD28" i="27"/>
  <c r="AA28" i="27"/>
  <c r="X28" i="27"/>
  <c r="U28" i="27"/>
  <c r="R28" i="27"/>
  <c r="O28" i="27"/>
  <c r="L28" i="27"/>
  <c r="I28" i="27"/>
  <c r="F28" i="27"/>
  <c r="C28" i="27"/>
  <c r="AD26" i="27"/>
  <c r="AA26" i="27"/>
  <c r="X26" i="27"/>
  <c r="U26" i="27"/>
  <c r="R26" i="27"/>
  <c r="O26" i="27"/>
  <c r="L26" i="27"/>
  <c r="I26" i="27"/>
  <c r="F26" i="27"/>
  <c r="C26" i="27"/>
  <c r="AD24" i="27"/>
  <c r="AA24" i="27"/>
  <c r="X24" i="27"/>
  <c r="U24" i="27"/>
  <c r="R24" i="27"/>
  <c r="O24" i="27"/>
  <c r="L24" i="27"/>
  <c r="I24" i="27"/>
  <c r="F24" i="27"/>
  <c r="C24" i="27"/>
  <c r="AD22" i="27"/>
  <c r="AA22" i="27"/>
  <c r="X22" i="27"/>
  <c r="U22" i="27"/>
  <c r="R22" i="27"/>
  <c r="O22" i="27"/>
  <c r="L22" i="27"/>
  <c r="I22" i="27"/>
  <c r="F22" i="27"/>
  <c r="C22" i="27"/>
  <c r="AD20" i="27"/>
  <c r="AA20" i="27"/>
  <c r="X20" i="27"/>
  <c r="U20" i="27"/>
  <c r="R20" i="27"/>
  <c r="O20" i="27"/>
  <c r="L20" i="27"/>
  <c r="I20" i="27"/>
  <c r="F20" i="27"/>
  <c r="C20" i="27"/>
  <c r="AD18" i="27"/>
  <c r="AA18" i="27"/>
  <c r="X18" i="27"/>
  <c r="U18" i="27"/>
  <c r="R18" i="27"/>
  <c r="O18" i="27"/>
  <c r="L18" i="27"/>
  <c r="I18" i="27"/>
  <c r="F18" i="27"/>
  <c r="C18" i="27"/>
  <c r="AD16" i="27"/>
  <c r="AA16" i="27"/>
  <c r="X16" i="27"/>
  <c r="U16" i="27"/>
  <c r="R16" i="27"/>
  <c r="O16" i="27"/>
  <c r="L16" i="27"/>
  <c r="I16" i="27"/>
  <c r="F16" i="27"/>
  <c r="C16" i="27"/>
  <c r="O14" i="27"/>
  <c r="L14" i="27"/>
  <c r="I14" i="27"/>
  <c r="F14" i="27"/>
  <c r="C14" i="27"/>
  <c r="AD12" i="27"/>
  <c r="O12" i="27"/>
  <c r="L12" i="27"/>
  <c r="F12" i="27"/>
  <c r="AD38" i="28"/>
  <c r="AA38" i="28"/>
  <c r="X38" i="28"/>
  <c r="U38" i="28"/>
  <c r="R38" i="28"/>
  <c r="O38" i="28"/>
  <c r="L38" i="28"/>
  <c r="I38" i="28"/>
  <c r="F38" i="28"/>
  <c r="C38" i="28"/>
  <c r="AD36" i="28"/>
  <c r="AA36" i="28"/>
  <c r="X36" i="28"/>
  <c r="U36" i="28"/>
  <c r="R36" i="28"/>
  <c r="O36" i="28"/>
  <c r="L36" i="28"/>
  <c r="I36" i="28"/>
  <c r="F36" i="28"/>
  <c r="C36" i="28"/>
  <c r="AD34" i="28"/>
  <c r="AA34" i="28"/>
  <c r="X34" i="28"/>
  <c r="U34" i="28"/>
  <c r="R34" i="28"/>
  <c r="O34" i="28"/>
  <c r="L34" i="28"/>
  <c r="I34" i="28"/>
  <c r="F34" i="28"/>
  <c r="C34" i="28"/>
  <c r="AD32" i="28"/>
  <c r="AA32" i="28"/>
  <c r="X32" i="28"/>
  <c r="U32" i="28"/>
  <c r="R32" i="28"/>
  <c r="O32" i="28"/>
  <c r="L32" i="28"/>
  <c r="I32" i="28"/>
  <c r="F32" i="28"/>
  <c r="C32" i="28"/>
  <c r="AD30" i="28"/>
  <c r="AA30" i="28"/>
  <c r="X30" i="28"/>
  <c r="U30" i="28"/>
  <c r="R30" i="28"/>
  <c r="O30" i="28"/>
  <c r="L30" i="28"/>
  <c r="I30" i="28"/>
  <c r="F30" i="28"/>
  <c r="C30" i="28"/>
  <c r="AA28" i="28"/>
  <c r="I28" i="28"/>
  <c r="F28" i="28"/>
  <c r="C28" i="28"/>
  <c r="AD26" i="28"/>
  <c r="AA26" i="28"/>
  <c r="X26" i="28"/>
  <c r="U26" i="28"/>
  <c r="R26" i="28"/>
  <c r="O26" i="28"/>
  <c r="L26" i="28"/>
  <c r="I26" i="28"/>
  <c r="F26" i="28"/>
  <c r="C26" i="28"/>
  <c r="AD24" i="28"/>
  <c r="AA24" i="28"/>
  <c r="X24" i="28"/>
  <c r="U24" i="28"/>
  <c r="R24" i="28"/>
  <c r="O24" i="28"/>
  <c r="L24" i="28"/>
  <c r="I24" i="28"/>
  <c r="F24" i="28"/>
  <c r="C24" i="28"/>
  <c r="AD22" i="28"/>
  <c r="AA22" i="28"/>
  <c r="X22" i="28"/>
  <c r="U22" i="28"/>
  <c r="R22" i="28"/>
  <c r="O22" i="28"/>
  <c r="L22" i="28"/>
  <c r="I22" i="28"/>
  <c r="F22" i="28"/>
  <c r="C22" i="28"/>
  <c r="X20" i="28"/>
  <c r="R20" i="28"/>
  <c r="I20" i="28"/>
  <c r="F20" i="28"/>
  <c r="C20" i="28"/>
  <c r="AD18" i="28"/>
  <c r="AA18" i="28"/>
  <c r="X18" i="28"/>
  <c r="U18" i="28"/>
  <c r="R18" i="28"/>
  <c r="O18" i="28"/>
  <c r="L18" i="28"/>
  <c r="I18" i="28"/>
  <c r="F18" i="28"/>
  <c r="C18" i="28"/>
  <c r="AD16" i="28"/>
  <c r="AA16" i="28"/>
  <c r="X16" i="28"/>
  <c r="U16" i="28"/>
  <c r="R16" i="28"/>
  <c r="O16" i="28"/>
  <c r="L16" i="28"/>
  <c r="I16" i="28"/>
  <c r="F16" i="28"/>
  <c r="C16" i="28"/>
  <c r="AD14" i="28"/>
  <c r="AA14" i="28"/>
  <c r="X14" i="28"/>
  <c r="U14" i="28"/>
  <c r="R14" i="28"/>
  <c r="O14" i="28"/>
  <c r="L14" i="28"/>
  <c r="I14" i="28"/>
  <c r="F14" i="28"/>
  <c r="C14" i="28"/>
  <c r="AD12" i="28"/>
  <c r="AA12" i="28"/>
  <c r="X12" i="28"/>
  <c r="U12" i="28"/>
  <c r="R12" i="28"/>
  <c r="O12" i="28"/>
  <c r="L12" i="28"/>
  <c r="I12" i="28"/>
  <c r="F12" i="28"/>
  <c r="C12" i="28"/>
  <c r="AH21" i="29"/>
  <c r="AH17" i="29"/>
  <c r="AH15" i="29"/>
  <c r="AH11" i="29"/>
  <c r="AH9" i="29"/>
  <c r="AD22" i="29"/>
  <c r="AA22" i="29"/>
  <c r="X22" i="29"/>
  <c r="U22" i="29"/>
  <c r="R22" i="29"/>
  <c r="O22" i="29"/>
  <c r="L22" i="29"/>
  <c r="I22" i="29"/>
  <c r="F22" i="29"/>
  <c r="C22" i="29"/>
  <c r="AD20" i="29"/>
  <c r="AA20" i="29"/>
  <c r="X20" i="29"/>
  <c r="U20" i="29"/>
  <c r="R20" i="29"/>
  <c r="O20" i="29"/>
  <c r="L20" i="29"/>
  <c r="I20" i="29"/>
  <c r="F20" i="29"/>
  <c r="C20" i="29"/>
  <c r="AH19" i="29"/>
  <c r="AD18" i="29"/>
  <c r="AA18" i="29"/>
  <c r="X18" i="29"/>
  <c r="U18" i="29"/>
  <c r="R18" i="29"/>
  <c r="O18" i="29"/>
  <c r="L18" i="29"/>
  <c r="I18" i="29"/>
  <c r="F18" i="29"/>
  <c r="C18" i="29"/>
  <c r="AG18" i="29" s="1"/>
  <c r="G31" i="16" l="1"/>
  <c r="G32" i="16"/>
  <c r="F32" i="16" s="1"/>
  <c r="G33" i="16"/>
  <c r="F33" i="16" s="1"/>
  <c r="AJ24" i="25"/>
  <c r="L41" i="24"/>
  <c r="AG36" i="24"/>
  <c r="X41" i="28"/>
  <c r="AD41" i="28"/>
  <c r="AA41" i="28"/>
  <c r="U41" i="28"/>
  <c r="O41" i="28"/>
  <c r="L41" i="28"/>
  <c r="R41" i="28"/>
  <c r="C41" i="28"/>
  <c r="I41" i="28"/>
  <c r="F41" i="28"/>
  <c r="AG30" i="27"/>
  <c r="G47" i="16" s="1"/>
  <c r="F47" i="16" s="1"/>
  <c r="AG28" i="27"/>
  <c r="G46" i="16" s="1"/>
  <c r="F46" i="16" s="1"/>
  <c r="AG26" i="27"/>
  <c r="G45" i="16" s="1"/>
  <c r="F45" i="16" s="1"/>
  <c r="AG24" i="27"/>
  <c r="G44" i="16" s="1"/>
  <c r="F44" i="16" s="1"/>
  <c r="AG22" i="27"/>
  <c r="G43" i="16" s="1"/>
  <c r="F43" i="16" s="1"/>
  <c r="AG20" i="27"/>
  <c r="G42" i="16" s="1"/>
  <c r="F42" i="16" s="1"/>
  <c r="AG12" i="27"/>
  <c r="G38" i="16" s="1"/>
  <c r="F38" i="16" s="1"/>
  <c r="AG18" i="27"/>
  <c r="G41" i="16" s="1"/>
  <c r="F41" i="16" s="1"/>
  <c r="AG16" i="27"/>
  <c r="G40" i="16" s="1"/>
  <c r="F40" i="16" s="1"/>
  <c r="AG14" i="27"/>
  <c r="G39" i="16" s="1"/>
  <c r="F39" i="16" s="1"/>
  <c r="AG26" i="24"/>
  <c r="G24" i="16" s="1"/>
  <c r="F24" i="16" s="1"/>
  <c r="AG32" i="24"/>
  <c r="G27" i="16" s="1"/>
  <c r="F27" i="16" s="1"/>
  <c r="AG30" i="24"/>
  <c r="G26" i="16" s="1"/>
  <c r="F26" i="16" s="1"/>
  <c r="AG28" i="24"/>
  <c r="G25" i="16" s="1"/>
  <c r="F25" i="16" s="1"/>
  <c r="AG24" i="24"/>
  <c r="G23" i="16" s="1"/>
  <c r="F23" i="16" s="1"/>
  <c r="AG22" i="24"/>
  <c r="G22" i="16" s="1"/>
  <c r="F22" i="16" s="1"/>
  <c r="AG20" i="24"/>
  <c r="G21" i="16" s="1"/>
  <c r="F21" i="16" s="1"/>
  <c r="AG18" i="24"/>
  <c r="G20" i="16" s="1"/>
  <c r="F20" i="16" s="1"/>
  <c r="AG16" i="24"/>
  <c r="G19" i="16" s="1"/>
  <c r="F19" i="16" s="1"/>
  <c r="G18" i="16"/>
  <c r="F18" i="16" s="1"/>
  <c r="AG10" i="24"/>
  <c r="G16" i="16" s="1"/>
  <c r="F16" i="16" s="1"/>
  <c r="AG20" i="29"/>
  <c r="AG22" i="29"/>
  <c r="C10" i="30"/>
  <c r="D10" i="30"/>
  <c r="E10" i="30"/>
  <c r="F10" i="30"/>
  <c r="G10" i="30"/>
  <c r="I10" i="30"/>
  <c r="B10" i="30"/>
  <c r="I11" i="30" l="1"/>
  <c r="AG12" i="29"/>
  <c r="G61" i="16" s="1"/>
  <c r="F61" i="16" s="1"/>
  <c r="AG12" i="24" l="1"/>
  <c r="G17" i="16" s="1"/>
  <c r="F17" i="16" s="1"/>
  <c r="AH13" i="29"/>
  <c r="AH35" i="27"/>
  <c r="AH33" i="27"/>
  <c r="AH31" i="27"/>
  <c r="AH29" i="27"/>
  <c r="AH27" i="27"/>
  <c r="AH25" i="27"/>
  <c r="AH23" i="27"/>
  <c r="AH21" i="27"/>
  <c r="AH19" i="27"/>
  <c r="AH17" i="27"/>
  <c r="AH15" i="27"/>
  <c r="AH13" i="27"/>
  <c r="AH11" i="27"/>
  <c r="AH9" i="27"/>
  <c r="AK23" i="26"/>
  <c r="AK21" i="26"/>
  <c r="AK19" i="26"/>
  <c r="AK17" i="26"/>
  <c r="AK15" i="26"/>
  <c r="AK13" i="26"/>
  <c r="AK11" i="26"/>
  <c r="AK9" i="26"/>
  <c r="AK11" i="25"/>
  <c r="AK9" i="25"/>
  <c r="AH11" i="24"/>
  <c r="AH17" i="23"/>
  <c r="AH15" i="23"/>
  <c r="AH13" i="23"/>
  <c r="AH11" i="23"/>
  <c r="AH9" i="23"/>
  <c r="C40" i="24"/>
  <c r="F40" i="24"/>
  <c r="I40" i="24"/>
  <c r="R40" i="24"/>
  <c r="U40" i="24"/>
  <c r="X40" i="24"/>
  <c r="AA40" i="24"/>
  <c r="AD40" i="24"/>
  <c r="R43" i="24" l="1"/>
  <c r="AG40" i="24"/>
  <c r="C43" i="24"/>
  <c r="X24" i="29"/>
  <c r="R24" i="29"/>
  <c r="O24" i="29"/>
  <c r="I24" i="29"/>
  <c r="F24" i="29"/>
  <c r="AG16" i="29"/>
  <c r="AH29" i="23"/>
  <c r="AH27" i="23"/>
  <c r="AH25" i="23"/>
  <c r="AH23" i="23"/>
  <c r="AH21" i="23"/>
  <c r="AH19" i="23"/>
  <c r="AH25" i="28"/>
  <c r="AH37" i="28"/>
  <c r="AH35" i="28"/>
  <c r="AH33" i="28"/>
  <c r="AH31" i="28"/>
  <c r="AH29" i="28"/>
  <c r="AH27" i="28"/>
  <c r="AH23" i="28"/>
  <c r="AH21" i="28"/>
  <c r="AH19" i="28"/>
  <c r="AH17" i="28"/>
  <c r="AH15" i="28"/>
  <c r="AH13" i="28"/>
  <c r="AH11" i="28"/>
  <c r="AH9" i="28"/>
  <c r="AJ24" i="26"/>
  <c r="AJ20" i="26"/>
  <c r="AJ14" i="26"/>
  <c r="AG10" i="26"/>
  <c r="AG25" i="26" s="1"/>
  <c r="AD10" i="26"/>
  <c r="AD25" i="26" s="1"/>
  <c r="AA10" i="26"/>
  <c r="AA25" i="26" s="1"/>
  <c r="X10" i="26"/>
  <c r="X25" i="26" s="1"/>
  <c r="U10" i="26"/>
  <c r="U25" i="26" s="1"/>
  <c r="R10" i="26"/>
  <c r="R25" i="26" s="1"/>
  <c r="O10" i="26"/>
  <c r="O25" i="26" s="1"/>
  <c r="L10" i="26"/>
  <c r="L25" i="26" s="1"/>
  <c r="I10" i="26"/>
  <c r="I25" i="26" s="1"/>
  <c r="F10" i="26"/>
  <c r="F25" i="26" s="1"/>
  <c r="C10" i="26"/>
  <c r="C25" i="26" s="1"/>
  <c r="C12" i="25"/>
  <c r="C27" i="25" s="1"/>
  <c r="F12" i="25"/>
  <c r="F27" i="25" s="1"/>
  <c r="I12" i="25"/>
  <c r="L12" i="25"/>
  <c r="O12" i="25"/>
  <c r="O27" i="25" s="1"/>
  <c r="R12" i="25"/>
  <c r="R27" i="25" s="1"/>
  <c r="U12" i="25"/>
  <c r="U27" i="25" s="1"/>
  <c r="X12" i="25"/>
  <c r="X27" i="25" s="1"/>
  <c r="AA12" i="25"/>
  <c r="AD12" i="25"/>
  <c r="AG12" i="25"/>
  <c r="G36" i="16" l="1"/>
  <c r="F69" i="16"/>
  <c r="G63" i="16"/>
  <c r="F63" i="16" s="1"/>
  <c r="AG24" i="29"/>
  <c r="AJ12" i="25"/>
  <c r="AJ26" i="25"/>
  <c r="AJ10" i="26"/>
  <c r="AJ18" i="26"/>
  <c r="AJ12" i="26"/>
  <c r="AJ16" i="26"/>
  <c r="AJ22" i="26"/>
  <c r="A11" i="29"/>
  <c r="A13" i="29" s="1"/>
  <c r="A15" i="29" s="1"/>
  <c r="AG10" i="29"/>
  <c r="G60" i="16" s="1"/>
  <c r="F60" i="16" s="1"/>
  <c r="AD40" i="28"/>
  <c r="AA40" i="28"/>
  <c r="X40" i="28"/>
  <c r="U40" i="28"/>
  <c r="R40" i="28"/>
  <c r="O40" i="28"/>
  <c r="L40" i="28"/>
  <c r="I40" i="28"/>
  <c r="F40" i="28"/>
  <c r="C40" i="28"/>
  <c r="AG40" i="28" s="1"/>
  <c r="AG20" i="28"/>
  <c r="G53" i="16" s="1"/>
  <c r="F53" i="16" s="1"/>
  <c r="AG18" i="28"/>
  <c r="G52" i="16" s="1"/>
  <c r="F52" i="16" s="1"/>
  <c r="A11" i="28"/>
  <c r="A13" i="28" s="1"/>
  <c r="A15" i="28" s="1"/>
  <c r="A17" i="28" s="1"/>
  <c r="A19" i="28" s="1"/>
  <c r="A21" i="28" s="1"/>
  <c r="A23" i="28" s="1"/>
  <c r="A25" i="28" s="1"/>
  <c r="A27" i="28" s="1"/>
  <c r="A29" i="28" s="1"/>
  <c r="A31" i="28" s="1"/>
  <c r="A33" i="28" s="1"/>
  <c r="A35" i="28" s="1"/>
  <c r="A37" i="28" s="1"/>
  <c r="A39" i="28" s="1"/>
  <c r="AD10" i="28"/>
  <c r="AA10" i="28"/>
  <c r="X10" i="28"/>
  <c r="U10" i="28"/>
  <c r="R10" i="28"/>
  <c r="O10" i="28"/>
  <c r="L10" i="28"/>
  <c r="I10" i="28"/>
  <c r="F10" i="28"/>
  <c r="C10" i="28"/>
  <c r="AD40" i="27"/>
  <c r="AA40" i="27"/>
  <c r="X40" i="27"/>
  <c r="U40" i="27"/>
  <c r="R40" i="27"/>
  <c r="O40" i="27"/>
  <c r="L40" i="27"/>
  <c r="I40" i="27"/>
  <c r="F40" i="27"/>
  <c r="C40" i="27"/>
  <c r="AD38" i="27"/>
  <c r="AA38" i="27"/>
  <c r="X38" i="27"/>
  <c r="U38" i="27"/>
  <c r="R38" i="27"/>
  <c r="O38" i="27"/>
  <c r="L38" i="27"/>
  <c r="I38" i="27"/>
  <c r="F38" i="27"/>
  <c r="C38" i="27"/>
  <c r="A37" i="27"/>
  <c r="A39" i="27" s="1"/>
  <c r="AD10" i="27"/>
  <c r="AD41" i="27" s="1"/>
  <c r="AA10" i="27"/>
  <c r="AA41" i="27" s="1"/>
  <c r="X10" i="27"/>
  <c r="X41" i="27" s="1"/>
  <c r="U10" i="27"/>
  <c r="U41" i="27" s="1"/>
  <c r="R10" i="27"/>
  <c r="R41" i="27" s="1"/>
  <c r="O10" i="27"/>
  <c r="O41" i="27" s="1"/>
  <c r="L10" i="27"/>
  <c r="L41" i="27" s="1"/>
  <c r="I10" i="27"/>
  <c r="I41" i="27" s="1"/>
  <c r="F10" i="27"/>
  <c r="F41" i="27" s="1"/>
  <c r="C10" i="27"/>
  <c r="C41" i="27" s="1"/>
  <c r="A11" i="26"/>
  <c r="A13" i="26" s="1"/>
  <c r="A15" i="26" s="1"/>
  <c r="A17" i="26" s="1"/>
  <c r="A19" i="26" s="1"/>
  <c r="A21" i="26" s="1"/>
  <c r="A23" i="26" s="1"/>
  <c r="A11" i="25"/>
  <c r="A13" i="25" s="1"/>
  <c r="A15" i="25" s="1"/>
  <c r="A17" i="25" s="1"/>
  <c r="A19" i="25" s="1"/>
  <c r="A21" i="25" s="1"/>
  <c r="A23" i="25" s="1"/>
  <c r="A25" i="25" s="1"/>
  <c r="AG10" i="25"/>
  <c r="AG27" i="25" s="1"/>
  <c r="AD10" i="25"/>
  <c r="AD27" i="25" s="1"/>
  <c r="AA10" i="25"/>
  <c r="AA27" i="25" s="1"/>
  <c r="L10" i="25"/>
  <c r="L27" i="25" s="1"/>
  <c r="I10" i="25"/>
  <c r="I27" i="25" s="1"/>
  <c r="A11" i="24"/>
  <c r="A13" i="24" s="1"/>
  <c r="A15" i="24" s="1"/>
  <c r="A17" i="24" s="1"/>
  <c r="A19" i="24" s="1"/>
  <c r="A21" i="24" s="1"/>
  <c r="A23" i="24" s="1"/>
  <c r="A25" i="24" s="1"/>
  <c r="A27" i="24" s="1"/>
  <c r="A29" i="24" s="1"/>
  <c r="A31" i="24" s="1"/>
  <c r="A33" i="24" s="1"/>
  <c r="A35" i="24" s="1"/>
  <c r="A37" i="24" s="1"/>
  <c r="A39" i="24" s="1"/>
  <c r="AD30" i="23"/>
  <c r="AA30" i="23"/>
  <c r="X30" i="23"/>
  <c r="U30" i="23"/>
  <c r="R30" i="23"/>
  <c r="O30" i="23"/>
  <c r="L30" i="23"/>
  <c r="I30" i="23"/>
  <c r="F30" i="23"/>
  <c r="C30" i="23"/>
  <c r="AD28" i="23"/>
  <c r="AA28" i="23"/>
  <c r="X28" i="23"/>
  <c r="U28" i="23"/>
  <c r="R28" i="23"/>
  <c r="O28" i="23"/>
  <c r="L28" i="23"/>
  <c r="I28" i="23"/>
  <c r="F28" i="23"/>
  <c r="C28" i="23"/>
  <c r="AD26" i="23"/>
  <c r="AA26" i="23"/>
  <c r="X26" i="23"/>
  <c r="U26" i="23"/>
  <c r="R26" i="23"/>
  <c r="O26" i="23"/>
  <c r="L26" i="23"/>
  <c r="I26" i="23"/>
  <c r="F26" i="23"/>
  <c r="C26" i="23"/>
  <c r="AD24" i="23"/>
  <c r="AA24" i="23"/>
  <c r="X24" i="23"/>
  <c r="U24" i="23"/>
  <c r="R24" i="23"/>
  <c r="O24" i="23"/>
  <c r="L24" i="23"/>
  <c r="I24" i="23"/>
  <c r="F24" i="23"/>
  <c r="C24" i="23"/>
  <c r="AD22" i="23"/>
  <c r="AA22" i="23"/>
  <c r="X22" i="23"/>
  <c r="U22" i="23"/>
  <c r="R22" i="23"/>
  <c r="O22" i="23"/>
  <c r="L22" i="23"/>
  <c r="I22" i="23"/>
  <c r="F22" i="23"/>
  <c r="C22" i="23"/>
  <c r="AD20" i="23"/>
  <c r="AA20" i="23"/>
  <c r="X20" i="23"/>
  <c r="U20" i="23"/>
  <c r="R20" i="23"/>
  <c r="O20" i="23"/>
  <c r="L20" i="23"/>
  <c r="I20" i="23"/>
  <c r="F20" i="23"/>
  <c r="C20" i="23"/>
  <c r="AD18" i="23"/>
  <c r="AA18" i="23"/>
  <c r="X18" i="23"/>
  <c r="U18" i="23"/>
  <c r="R18" i="23"/>
  <c r="O18" i="23"/>
  <c r="L18" i="23"/>
  <c r="I18" i="23"/>
  <c r="F18" i="23"/>
  <c r="C18" i="23"/>
  <c r="AD16" i="23"/>
  <c r="AA16" i="23"/>
  <c r="X16" i="23"/>
  <c r="U16" i="23"/>
  <c r="R16" i="23"/>
  <c r="O16" i="23"/>
  <c r="L16" i="23"/>
  <c r="I16" i="23"/>
  <c r="F16" i="23"/>
  <c r="C16" i="23"/>
  <c r="AD14" i="23"/>
  <c r="AA14" i="23"/>
  <c r="X14" i="23"/>
  <c r="U14" i="23"/>
  <c r="R14" i="23"/>
  <c r="O14" i="23"/>
  <c r="L14" i="23"/>
  <c r="I14" i="23"/>
  <c r="F14" i="23"/>
  <c r="C14" i="23"/>
  <c r="AD12" i="23"/>
  <c r="AA12" i="23"/>
  <c r="X12" i="23"/>
  <c r="U12" i="23"/>
  <c r="R12" i="23"/>
  <c r="O12" i="23"/>
  <c r="L12" i="23"/>
  <c r="I12" i="23"/>
  <c r="F12" i="23"/>
  <c r="C12" i="23"/>
  <c r="A11" i="23"/>
  <c r="A13" i="23" s="1"/>
  <c r="A15" i="23" s="1"/>
  <c r="A17" i="23" s="1"/>
  <c r="A19" i="23" s="1"/>
  <c r="A21" i="23" s="1"/>
  <c r="A23" i="23" s="1"/>
  <c r="A25" i="23" s="1"/>
  <c r="A27" i="23" s="1"/>
  <c r="A29" i="23" s="1"/>
  <c r="AD10" i="23"/>
  <c r="AD31" i="23" s="1"/>
  <c r="AA10" i="23"/>
  <c r="AA31" i="23" s="1"/>
  <c r="X10" i="23"/>
  <c r="X31" i="23" s="1"/>
  <c r="U10" i="23"/>
  <c r="U31" i="23" s="1"/>
  <c r="R10" i="23"/>
  <c r="R31" i="23" s="1"/>
  <c r="O10" i="23"/>
  <c r="O31" i="23" s="1"/>
  <c r="L10" i="23"/>
  <c r="L31" i="23" s="1"/>
  <c r="I10" i="23"/>
  <c r="I31" i="23" s="1"/>
  <c r="F10" i="23"/>
  <c r="F31" i="23" s="1"/>
  <c r="C10" i="23"/>
  <c r="C31" i="23" s="1"/>
  <c r="G35" i="16" l="1"/>
  <c r="F35" i="16" s="1"/>
  <c r="F36" i="16"/>
  <c r="G34" i="16"/>
  <c r="F34" i="16" s="1"/>
  <c r="F31" i="16"/>
  <c r="G29" i="16"/>
  <c r="C29" i="25"/>
  <c r="X29" i="25"/>
  <c r="U27" i="26"/>
  <c r="C27" i="26"/>
  <c r="C43" i="27"/>
  <c r="AG10" i="27"/>
  <c r="G37" i="16" s="1"/>
  <c r="F37" i="16" s="1"/>
  <c r="AG30" i="28"/>
  <c r="G58" i="16" s="1"/>
  <c r="F58" i="16" s="1"/>
  <c r="AG34" i="28"/>
  <c r="AG38" i="28"/>
  <c r="AG36" i="28"/>
  <c r="AG32" i="28"/>
  <c r="G59" i="16" s="1"/>
  <c r="F59" i="16" s="1"/>
  <c r="AG28" i="28"/>
  <c r="G57" i="16" s="1"/>
  <c r="F57" i="16" s="1"/>
  <c r="AG26" i="28"/>
  <c r="G56" i="16" s="1"/>
  <c r="F56" i="16" s="1"/>
  <c r="U43" i="28"/>
  <c r="AG24" i="28"/>
  <c r="G55" i="16" s="1"/>
  <c r="F55" i="16" s="1"/>
  <c r="AG22" i="28"/>
  <c r="G54" i="16" s="1"/>
  <c r="F54" i="16" s="1"/>
  <c r="AG16" i="28"/>
  <c r="G51" i="16" s="1"/>
  <c r="F51" i="16" s="1"/>
  <c r="AG14" i="28"/>
  <c r="G50" i="16" s="1"/>
  <c r="F50" i="16" s="1"/>
  <c r="AG12" i="28"/>
  <c r="G49" i="16" s="1"/>
  <c r="F49" i="16" s="1"/>
  <c r="AG10" i="28"/>
  <c r="G48" i="16" s="1"/>
  <c r="F48" i="16" s="1"/>
  <c r="A17" i="29"/>
  <c r="A19" i="29" s="1"/>
  <c r="A21" i="29" s="1"/>
  <c r="A23" i="29" s="1"/>
  <c r="AA27" i="29"/>
  <c r="AG14" i="29"/>
  <c r="C27" i="29"/>
  <c r="AJ10" i="25"/>
  <c r="R43" i="27"/>
  <c r="AG12" i="23"/>
  <c r="G6" i="16" s="1"/>
  <c r="F6" i="16" s="1"/>
  <c r="AG16" i="23"/>
  <c r="G8" i="16" s="1"/>
  <c r="F8" i="16" s="1"/>
  <c r="AG20" i="23"/>
  <c r="G10" i="16" s="1"/>
  <c r="F10" i="16" s="1"/>
  <c r="AG10" i="23"/>
  <c r="G5" i="16" s="1"/>
  <c r="F5" i="16" s="1"/>
  <c r="AG38" i="27"/>
  <c r="AG40" i="27"/>
  <c r="AG30" i="23"/>
  <c r="AG24" i="23"/>
  <c r="G12" i="16" s="1"/>
  <c r="F12" i="16" s="1"/>
  <c r="AG28" i="23"/>
  <c r="G14" i="16" s="1"/>
  <c r="F14" i="16" s="1"/>
  <c r="AG26" i="23"/>
  <c r="G13" i="16" s="1"/>
  <c r="F13" i="16" s="1"/>
  <c r="AG22" i="23"/>
  <c r="G11" i="16" s="1"/>
  <c r="F11" i="16" s="1"/>
  <c r="AG18" i="23"/>
  <c r="G9" i="16" s="1"/>
  <c r="F9" i="16" s="1"/>
  <c r="AG14" i="23"/>
  <c r="G7" i="16" s="1"/>
  <c r="F7" i="16" s="1"/>
  <c r="L64" i="16"/>
  <c r="L60" i="16"/>
  <c r="L62" i="16"/>
  <c r="L57" i="16"/>
  <c r="L49" i="16"/>
  <c r="L50" i="16"/>
  <c r="L52" i="16"/>
  <c r="L58" i="16"/>
  <c r="L38" i="16"/>
  <c r="L45" i="16"/>
  <c r="L42" i="16"/>
  <c r="L44" i="16"/>
  <c r="L36" i="16"/>
  <c r="L31" i="16"/>
  <c r="L29" i="16"/>
  <c r="L19" i="16"/>
  <c r="L17" i="16"/>
  <c r="L18" i="16"/>
  <c r="L21" i="16"/>
  <c r="L66" i="16"/>
  <c r="L14" i="16"/>
  <c r="L7" i="16"/>
  <c r="L6" i="16"/>
  <c r="L8" i="16"/>
  <c r="L11" i="16"/>
  <c r="L13" i="16"/>
  <c r="L15" i="16"/>
  <c r="L10" i="16"/>
  <c r="L12" i="16"/>
  <c r="L9" i="16"/>
  <c r="F29" i="16" l="1"/>
  <c r="G28" i="16"/>
  <c r="F28" i="16" s="1"/>
  <c r="F66" i="16"/>
  <c r="G15" i="16"/>
  <c r="F15" i="16" s="1"/>
  <c r="C33" i="23"/>
  <c r="F68" i="16"/>
  <c r="G62" i="16"/>
  <c r="F62" i="16" s="1"/>
  <c r="U33" i="23"/>
  <c r="C43" i="28"/>
</calcChain>
</file>

<file path=xl/sharedStrings.xml><?xml version="1.0" encoding="utf-8"?>
<sst xmlns="http://schemas.openxmlformats.org/spreadsheetml/2006/main" count="522" uniqueCount="250">
  <si>
    <t>Dátum konania :</t>
  </si>
  <si>
    <t>Priezvisko a meno pretekára</t>
  </si>
  <si>
    <t>Miesto konania:</t>
  </si>
  <si>
    <t>%</t>
  </si>
  <si>
    <t>Podpis predsedu komisie:</t>
  </si>
  <si>
    <t xml:space="preserve">Predseda komisie: </t>
  </si>
  <si>
    <t>TEST č.</t>
  </si>
  <si>
    <t>P.č</t>
  </si>
  <si>
    <t>Tento protokol je súčasťou Záverečnej správy predsedu komisie</t>
  </si>
  <si>
    <t>TESTY VÝKONNOSTI - Protokol testovacej komisie</t>
  </si>
  <si>
    <t>Svetlana Bálintová</t>
  </si>
  <si>
    <t>Dátum konania testov:</t>
  </si>
  <si>
    <t>Miesto konania testov:</t>
  </si>
  <si>
    <t>Meno a priezvisko</t>
  </si>
  <si>
    <t>Klub</t>
  </si>
  <si>
    <t>úspešnosť (%)</t>
  </si>
  <si>
    <t>uplatnená zľava</t>
  </si>
  <si>
    <t>štartovné predpis</t>
  </si>
  <si>
    <t>uhradené</t>
  </si>
  <si>
    <t>bez nároku</t>
  </si>
  <si>
    <t>FSC Žilina</t>
  </si>
  <si>
    <t>na MSR (dorábka)</t>
  </si>
  <si>
    <t>Odhlasení po žrebovaní</t>
  </si>
  <si>
    <t>plnil/-a test</t>
  </si>
  <si>
    <t>splnený nový</t>
  </si>
  <si>
    <t>Salchowove trojky (otv.+zatv)</t>
  </si>
  <si>
    <t>Toeloopové trojky (otv.+zatv)</t>
  </si>
  <si>
    <t>Zvrat vpred dnu</t>
  </si>
  <si>
    <t>Zvrat vzad dnu</t>
  </si>
  <si>
    <t xml:space="preserve">Twizzle vpred dnu </t>
  </si>
  <si>
    <t>2Lo</t>
  </si>
  <si>
    <t>Kombinácia skokov 1+2</t>
  </si>
  <si>
    <t>CCSp (5 vpred/5 vzad)</t>
  </si>
  <si>
    <t xml:space="preserve">FCSp (6) skok do libely </t>
  </si>
  <si>
    <t>Robertson</t>
  </si>
  <si>
    <t>technika priemerná úspešnosť</t>
  </si>
  <si>
    <t>prvky priemerná úspešnosť</t>
  </si>
  <si>
    <t>Proti3 pred.vonk (Ľ+P)</t>
  </si>
  <si>
    <t>Protizvrat vpred von</t>
  </si>
  <si>
    <t>Zvrat vprd von -vzad von (Ľ+P)</t>
  </si>
  <si>
    <t>Kľučka vzad</t>
  </si>
  <si>
    <t>Protizvraty vonkajšie</t>
  </si>
  <si>
    <t>Protizvraty vnútorné</t>
  </si>
  <si>
    <t>Twizzle vzad von</t>
  </si>
  <si>
    <t>3-kombin. na oboch nohách</t>
  </si>
  <si>
    <t>2Lz</t>
  </si>
  <si>
    <t>Chlapci 2A Dievčatá LSpB</t>
  </si>
  <si>
    <t>Proti3 pred.vnút (Ľ+P)</t>
  </si>
  <si>
    <t>Protizvrat vpred dnu</t>
  </si>
  <si>
    <t xml:space="preserve">Protizvrat vzad dnu </t>
  </si>
  <si>
    <t>Vlnovka trojka vpred von</t>
  </si>
  <si>
    <t>Vlnovka trojka vpred dnu</t>
  </si>
  <si>
    <t>Choctaw</t>
  </si>
  <si>
    <t>2F</t>
  </si>
  <si>
    <t>Kombinácia 2+2</t>
  </si>
  <si>
    <t>FSSp (6) skočená nízka</t>
  </si>
  <si>
    <t xml:space="preserve">CCoSp 6/6 3pol/3pol </t>
  </si>
  <si>
    <t>Dvojtrojka vpred von</t>
  </si>
  <si>
    <t>Dvojtrojka vpred dnu</t>
  </si>
  <si>
    <t>Kross-rolly (vpred+vzad)</t>
  </si>
  <si>
    <t xml:space="preserve">Vlnovka vzad klasická </t>
  </si>
  <si>
    <t>Anglická trojka</t>
  </si>
  <si>
    <t>Vlnovky na jednej nohe</t>
  </si>
  <si>
    <t>Kombinácia 1A+1Lo</t>
  </si>
  <si>
    <t>2S</t>
  </si>
  <si>
    <t>2T</t>
  </si>
  <si>
    <t>CCoSpB (5/5) všet.polohy</t>
  </si>
  <si>
    <t>CSSp (5/5) nízka pirueta</t>
  </si>
  <si>
    <t>Oblúky vzad von</t>
  </si>
  <si>
    <t>Oblúky vzad dnu</t>
  </si>
  <si>
    <t>Trojka vpred von – vzad dnu</t>
  </si>
  <si>
    <t>Trojka vpred dnu – vzad von</t>
  </si>
  <si>
    <t>Vlnovka vpred klasická</t>
  </si>
  <si>
    <t xml:space="preserve">Rittbergerove kroky </t>
  </si>
  <si>
    <t xml:space="preserve">Lastovičky vpred </t>
  </si>
  <si>
    <t>1 Lz</t>
  </si>
  <si>
    <t>1A</t>
  </si>
  <si>
    <t>CUSp (5/5) zadný vjzd</t>
  </si>
  <si>
    <t>CoSp (3+3+3) na 1 nohe</t>
  </si>
  <si>
    <t>Preklad vpred po oblúkoch</t>
  </si>
  <si>
    <t>Preklad vzad po oblúkoch</t>
  </si>
  <si>
    <r>
      <t xml:space="preserve">Trojka </t>
    </r>
    <r>
      <rPr>
        <sz val="11"/>
        <color theme="1"/>
        <rFont val="Calibri"/>
        <family val="2"/>
        <charset val="238"/>
        <scheme val="minor"/>
      </rPr>
      <t>vpred dnu po kruhu</t>
    </r>
  </si>
  <si>
    <t>Oblúk vpred von</t>
  </si>
  <si>
    <t>Oblúk vpred dnu</t>
  </si>
  <si>
    <t>1Lo</t>
  </si>
  <si>
    <t>1F</t>
  </si>
  <si>
    <t>1+1T</t>
  </si>
  <si>
    <t xml:space="preserve">CSp (5) libela vpred </t>
  </si>
  <si>
    <t>SSp (5) nízka pirueta</t>
  </si>
  <si>
    <t>Vetvičky vpred</t>
  </si>
  <si>
    <t>Prekladanie vpred do 8</t>
  </si>
  <si>
    <t>Vetvičky vzad</t>
  </si>
  <si>
    <t>Prekladanie vzad do 8</t>
  </si>
  <si>
    <t>Lastovičky vpred von</t>
  </si>
  <si>
    <t>Valčíkové trojky</t>
  </si>
  <si>
    <t>Kadet</t>
  </si>
  <si>
    <t>1S</t>
  </si>
  <si>
    <t>1T</t>
  </si>
  <si>
    <t>Usp (5) trojka+preloženie</t>
  </si>
  <si>
    <t>priem.dĺžka celého testu</t>
  </si>
  <si>
    <t>priem dĺžka dorábaného testu</t>
  </si>
  <si>
    <t>nastúpilo</t>
  </si>
  <si>
    <t>nesplnilo</t>
  </si>
  <si>
    <t>splnilo na 80%</t>
  </si>
  <si>
    <t>splnilo na 50%</t>
  </si>
  <si>
    <t>xxx</t>
  </si>
  <si>
    <t>x</t>
  </si>
  <si>
    <t>čas náročnosť 0-30%</t>
  </si>
  <si>
    <t>pomer úspešnosti technika:prvky</t>
  </si>
  <si>
    <t>počet 0%-30%</t>
  </si>
  <si>
    <t>test číslo</t>
  </si>
  <si>
    <t>"strata"času</t>
  </si>
  <si>
    <t>Vonkajšie zvraty (Ľ+P)</t>
  </si>
  <si>
    <t>Vnútorné zvraty (Ľ+P)</t>
  </si>
  <si>
    <t>Twizzle vpred von (Ľ+P)</t>
  </si>
  <si>
    <t>Twizzle vzad dnu (Ľ+P)</t>
  </si>
  <si>
    <t>Kľučky vpred (vonk+vn)</t>
  </si>
  <si>
    <t>d:2A, ch:trojitý skok</t>
  </si>
  <si>
    <t>Skok do piruety L2</t>
  </si>
  <si>
    <t>Pirueta v jednej polohe L2</t>
  </si>
  <si>
    <t xml:space="preserve">CCoSp ISU-L2 </t>
  </si>
  <si>
    <t xml:space="preserve">StSq2 </t>
  </si>
  <si>
    <t>Chovančáková Tatiana</t>
  </si>
  <si>
    <t>Kurimská Veronika</t>
  </si>
  <si>
    <t>Šoltýsová Elena</t>
  </si>
  <si>
    <t>Lengyelová Alica</t>
  </si>
  <si>
    <t>Bružeňáková Kristna</t>
  </si>
  <si>
    <t>Marková Ela</t>
  </si>
  <si>
    <t>Kováčová Katarína</t>
  </si>
  <si>
    <t>Šugová Patrícia</t>
  </si>
  <si>
    <t>Piatková Stanislava</t>
  </si>
  <si>
    <t>Križanová Natália</t>
  </si>
  <si>
    <t>Čerkalová Emma Mária</t>
  </si>
  <si>
    <t>KC Košice</t>
  </si>
  <si>
    <t>Macková Lorna</t>
  </si>
  <si>
    <t>Palocsányi Branislav</t>
  </si>
  <si>
    <t>Nemcová Soňa</t>
  </si>
  <si>
    <t>ŠKKM Zvolen</t>
  </si>
  <si>
    <t>Vavrincová Martina</t>
  </si>
  <si>
    <t>Šugová Karolína</t>
  </si>
  <si>
    <t>KKM Nitra</t>
  </si>
  <si>
    <t>Oravcová Zuzana</t>
  </si>
  <si>
    <t>Kraso Prešov</t>
  </si>
  <si>
    <t>Ferencová Dominika</t>
  </si>
  <si>
    <t>Solovičová Ela</t>
  </si>
  <si>
    <t>KK Bratislava</t>
  </si>
  <si>
    <t>Miklovičová Mária</t>
  </si>
  <si>
    <t>Svitek Simon</t>
  </si>
  <si>
    <t>Humenné</t>
  </si>
  <si>
    <t>Lipt. Mikuláš</t>
  </si>
  <si>
    <t>ŠKP Bratislava</t>
  </si>
  <si>
    <t>Ferencová Katarína</t>
  </si>
  <si>
    <t>nedoplatok</t>
  </si>
  <si>
    <t>oprava 3,4,5,9,10</t>
  </si>
  <si>
    <t>oprava 3,5,8,9,10</t>
  </si>
  <si>
    <t>zľava</t>
  </si>
  <si>
    <t>okrem 4,5</t>
  </si>
  <si>
    <t>celý</t>
  </si>
  <si>
    <t>Války  Alex</t>
  </si>
  <si>
    <t>zľava-MSR</t>
  </si>
  <si>
    <t>okrem 1,2,6,7,8</t>
  </si>
  <si>
    <t>okrem 1,2,4,6,7</t>
  </si>
  <si>
    <t>Kožiaková Tereza</t>
  </si>
  <si>
    <t>Glajcová Sofia</t>
  </si>
  <si>
    <t>Soltészová Diana</t>
  </si>
  <si>
    <t>Kozmová Laura</t>
  </si>
  <si>
    <t>Frýdlová Eliška</t>
  </si>
  <si>
    <t>Halabicová Eva</t>
  </si>
  <si>
    <t>okrem 1,2,5,6,7,8</t>
  </si>
  <si>
    <t>má na 55% ide dorábať</t>
  </si>
  <si>
    <t>oprava 2,3,4,5,6</t>
  </si>
  <si>
    <t>okrem 1,7,8,9,10,11</t>
  </si>
  <si>
    <t>Lengyelová Olívia</t>
  </si>
  <si>
    <t>Hermanová Magdaléna</t>
  </si>
  <si>
    <t>Vasilišinová Nina</t>
  </si>
  <si>
    <t>Mikovčáková Vanesa</t>
  </si>
  <si>
    <t>Gudernová Nina</t>
  </si>
  <si>
    <t>Antol Peter</t>
  </si>
  <si>
    <t>Komarovská Lenka</t>
  </si>
  <si>
    <t>Rusnáková Barbora</t>
  </si>
  <si>
    <t>Klohnová Karin</t>
  </si>
  <si>
    <t>Ištokovičová Karin</t>
  </si>
  <si>
    <t>Kronová Dorota</t>
  </si>
  <si>
    <t>Mušková Margaréta</t>
  </si>
  <si>
    <t>Skate Žilina</t>
  </si>
  <si>
    <t>Bogdaňová Lucia</t>
  </si>
  <si>
    <t>SKS Prešov</t>
  </si>
  <si>
    <t>Kurimská Alžbeta</t>
  </si>
  <si>
    <t>Janeková Simona</t>
  </si>
  <si>
    <t>bez nároku-NR</t>
  </si>
  <si>
    <t>oprava 2,4,5,10</t>
  </si>
  <si>
    <t>okrem 1,3,6,7,8,9</t>
  </si>
  <si>
    <t>oprava 1,2,3,4,5</t>
  </si>
  <si>
    <t>okrem 6,7,8,9,10</t>
  </si>
  <si>
    <t>Hajdučeková Lenka</t>
  </si>
  <si>
    <t>Černická Ema</t>
  </si>
  <si>
    <t>Gashi Leonóra</t>
  </si>
  <si>
    <t>Kozma Kristián</t>
  </si>
  <si>
    <t>Marková Dorota</t>
  </si>
  <si>
    <t>Sebíňová Sofia</t>
  </si>
  <si>
    <t>Doboszová Ema</t>
  </si>
  <si>
    <t>Kubačák Oliver</t>
  </si>
  <si>
    <t>Homzová Christiana</t>
  </si>
  <si>
    <t>Čurillová Emília</t>
  </si>
  <si>
    <t>Daubnerová Zuzana</t>
  </si>
  <si>
    <t>Hutter Darina</t>
  </si>
  <si>
    <t>oprava 1,2,3,9</t>
  </si>
  <si>
    <t>okrem 4,5,6,7,8,10</t>
  </si>
  <si>
    <t>oprava 1,2,3,6,8</t>
  </si>
  <si>
    <t>okrem 4,5,7,9,10</t>
  </si>
  <si>
    <t>Kurimská Terézia</t>
  </si>
  <si>
    <t>Pastieriková Marína</t>
  </si>
  <si>
    <t>Ferčák Filip</t>
  </si>
  <si>
    <t>Ferčák Jakub</t>
  </si>
  <si>
    <t>Pucherová Mária Sofia</t>
  </si>
  <si>
    <t>FSC Košice</t>
  </si>
  <si>
    <t>Röhmanová Petra</t>
  </si>
  <si>
    <t>Grinčová Izabela Klára</t>
  </si>
  <si>
    <t>Prešov</t>
  </si>
  <si>
    <t>Lenka Bohunická</t>
  </si>
  <si>
    <t>Iveta Reitmayerová</t>
  </si>
  <si>
    <t>2,3,6</t>
  </si>
  <si>
    <t>1,3,6,8,9</t>
  </si>
  <si>
    <t>3,4,6,9</t>
  </si>
  <si>
    <t>4,5,6,9</t>
  </si>
  <si>
    <t>3,6,9</t>
  </si>
  <si>
    <t>2,3,6,8,9</t>
  </si>
  <si>
    <t>1,5,8</t>
  </si>
  <si>
    <t>1,3,7,8,10</t>
  </si>
  <si>
    <t>3,5,9</t>
  </si>
  <si>
    <t>73:80</t>
  </si>
  <si>
    <t>85:85</t>
  </si>
  <si>
    <t>81:100</t>
  </si>
  <si>
    <t>80:80</t>
  </si>
  <si>
    <t>3,4,9</t>
  </si>
  <si>
    <t>3,9,10</t>
  </si>
  <si>
    <t>88:83</t>
  </si>
  <si>
    <t>1,4,9</t>
  </si>
  <si>
    <t>5,8,9</t>
  </si>
  <si>
    <t>83:80</t>
  </si>
  <si>
    <t>1,8,9</t>
  </si>
  <si>
    <t>3,5,8</t>
  </si>
  <si>
    <t>2,6,7,8,9</t>
  </si>
  <si>
    <t>6,8,9</t>
  </si>
  <si>
    <t>2,6,7,9</t>
  </si>
  <si>
    <t>89:73</t>
  </si>
  <si>
    <t>2,9,10</t>
  </si>
  <si>
    <t>2,3,5,10</t>
  </si>
  <si>
    <t>1,2,4,5,8</t>
  </si>
  <si>
    <t>71:77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</si>
</sst>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[h]:mm:ss;@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4"/>
      <color indexed="8"/>
      <name val="Times New Roman"/>
      <family val="1"/>
      <charset val="238"/>
    </font>
    <font>
      <sz val="14"/>
      <color rgb="FF22222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3" borderId="0" xfId="0" applyFont="1" applyFill="1" applyBorder="1"/>
    <xf numFmtId="0" fontId="3" fillId="0" borderId="0" xfId="0" applyFont="1" applyAlignment="1"/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3" borderId="0" xfId="0" applyFont="1" applyFill="1" applyBorder="1" applyAlignment="1"/>
    <xf numFmtId="0" fontId="8" fillId="0" borderId="0" xfId="0" applyFont="1"/>
    <xf numFmtId="0" fontId="8" fillId="2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7" fillId="2" borderId="24" xfId="0" applyFont="1" applyFill="1" applyBorder="1" applyAlignment="1">
      <alignment horizontal="center" vertical="center"/>
    </xf>
    <xf numFmtId="9" fontId="7" fillId="2" borderId="2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/>
    <xf numFmtId="0" fontId="6" fillId="0" borderId="0" xfId="0" applyFont="1" applyAlignment="1">
      <alignment horizontal="left"/>
    </xf>
    <xf numFmtId="0" fontId="2" fillId="0" borderId="3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2" fillId="2" borderId="12" xfId="0" applyFont="1" applyFill="1" applyBorder="1" applyAlignment="1">
      <alignment vertical="center" wrapText="1"/>
    </xf>
    <xf numFmtId="0" fontId="0" fillId="2" borderId="2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Fill="1"/>
    <xf numFmtId="0" fontId="18" fillId="0" borderId="0" xfId="0" applyFont="1"/>
    <xf numFmtId="0" fontId="19" fillId="0" borderId="0" xfId="0" applyFont="1"/>
    <xf numFmtId="0" fontId="20" fillId="3" borderId="0" xfId="0" applyFont="1" applyFill="1" applyBorder="1"/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9" fontId="20" fillId="3" borderId="0" xfId="1" applyFont="1" applyFill="1" applyBorder="1" applyAlignment="1">
      <alignment horizontal="center" vertical="center"/>
    </xf>
    <xf numFmtId="9" fontId="20" fillId="0" borderId="0" xfId="1" applyFont="1" applyBorder="1" applyAlignment="1">
      <alignment horizontal="center" vertical="center"/>
    </xf>
    <xf numFmtId="9" fontId="20" fillId="0" borderId="0" xfId="1" applyFont="1"/>
    <xf numFmtId="9" fontId="19" fillId="0" borderId="0" xfId="1" applyFont="1"/>
    <xf numFmtId="9" fontId="20" fillId="3" borderId="0" xfId="1" applyFont="1" applyFill="1" applyBorder="1"/>
    <xf numFmtId="9" fontId="20" fillId="0" borderId="0" xfId="1" applyFont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2" borderId="47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165" fontId="21" fillId="0" borderId="0" xfId="0" applyNumberFormat="1" applyFont="1"/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4" borderId="0" xfId="0" applyFill="1"/>
    <xf numFmtId="0" fontId="2" fillId="3" borderId="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5" fillId="3" borderId="0" xfId="0" applyFont="1" applyFill="1"/>
    <xf numFmtId="0" fontId="15" fillId="3" borderId="0" xfId="0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17" fillId="3" borderId="0" xfId="0" applyFont="1" applyFill="1"/>
    <xf numFmtId="0" fontId="25" fillId="0" borderId="0" xfId="0" applyFont="1" applyFill="1" applyBorder="1"/>
    <xf numFmtId="9" fontId="6" fillId="3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6" fillId="0" borderId="0" xfId="0" applyFont="1" applyFill="1" applyBorder="1"/>
    <xf numFmtId="0" fontId="27" fillId="0" borderId="0" xfId="0" applyFont="1"/>
    <xf numFmtId="0" fontId="6" fillId="0" borderId="1" xfId="0" applyFont="1" applyFill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/>
    <xf numFmtId="0" fontId="1" fillId="3" borderId="1" xfId="0" applyFont="1" applyFill="1" applyBorder="1" applyAlignment="1">
      <alignment horizontal="center"/>
    </xf>
    <xf numFmtId="0" fontId="28" fillId="0" borderId="1" xfId="0" applyFont="1" applyFill="1" applyBorder="1"/>
    <xf numFmtId="0" fontId="8" fillId="2" borderId="52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8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15" fillId="8" borderId="0" xfId="0" applyFont="1" applyFill="1"/>
    <xf numFmtId="0" fontId="25" fillId="8" borderId="0" xfId="0" applyFont="1" applyFill="1" applyBorder="1"/>
    <xf numFmtId="0" fontId="0" fillId="8" borderId="0" xfId="0" applyFont="1" applyFill="1"/>
    <xf numFmtId="0" fontId="0" fillId="8" borderId="0" xfId="0" applyFill="1"/>
    <xf numFmtId="0" fontId="29" fillId="8" borderId="1" xfId="0" applyFont="1" applyFill="1" applyBorder="1"/>
    <xf numFmtId="0" fontId="25" fillId="8" borderId="0" xfId="0" applyFont="1" applyFill="1"/>
    <xf numFmtId="0" fontId="0" fillId="8" borderId="0" xfId="0" applyFill="1" applyBorder="1"/>
    <xf numFmtId="14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top" wrapText="1"/>
    </xf>
    <xf numFmtId="0" fontId="18" fillId="2" borderId="32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 wrapText="1"/>
    </xf>
    <xf numFmtId="0" fontId="18" fillId="2" borderId="4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9" fontId="24" fillId="0" borderId="11" xfId="1" applyFont="1" applyBorder="1" applyAlignment="1">
      <alignment horizontal="center" vertical="center"/>
    </xf>
    <xf numFmtId="9" fontId="24" fillId="0" borderId="18" xfId="1" applyFont="1" applyBorder="1" applyAlignment="1">
      <alignment horizontal="center" vertical="center"/>
    </xf>
    <xf numFmtId="9" fontId="24" fillId="0" borderId="1" xfId="1" applyFont="1" applyBorder="1" applyAlignment="1">
      <alignment horizontal="center" vertical="center"/>
    </xf>
    <xf numFmtId="9" fontId="24" fillId="0" borderId="56" xfId="1" applyFont="1" applyBorder="1" applyAlignment="1">
      <alignment horizontal="center" vertical="center"/>
    </xf>
    <xf numFmtId="9" fontId="24" fillId="0" borderId="55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top" wrapText="1"/>
    </xf>
    <xf numFmtId="9" fontId="24" fillId="0" borderId="43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9" fontId="23" fillId="0" borderId="18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9" fontId="24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2" borderId="5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8" fontId="18" fillId="2" borderId="5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9" fontId="24" fillId="0" borderId="57" xfId="1" applyFont="1" applyBorder="1" applyAlignment="1">
      <alignment horizontal="center" vertical="center"/>
    </xf>
    <xf numFmtId="9" fontId="24" fillId="0" borderId="41" xfId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9" fontId="24" fillId="0" borderId="53" xfId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</cellXfs>
  <cellStyles count="2">
    <cellStyle name="Normálna" xfId="0" builtinId="0"/>
    <cellStyle name="Percentá" xfId="1" builtinId="5"/>
  </cellStyles>
  <dxfs count="3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auto="1"/>
          <bgColor theme="9" tint="0.3999450666829432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topLeftCell="A46" workbookViewId="0"/>
  </sheetViews>
  <sheetFormatPr defaultRowHeight="15.75" x14ac:dyDescent="0.25"/>
  <cols>
    <col min="1" max="2" width="4.42578125" style="35" customWidth="1"/>
    <col min="3" max="3" width="33.140625" customWidth="1"/>
    <col min="4" max="4" width="25.85546875" customWidth="1"/>
    <col min="5" max="6" width="7.5703125" customWidth="1"/>
    <col min="7" max="7" width="11.85546875" style="36" customWidth="1"/>
    <col min="8" max="8" width="21.85546875" customWidth="1"/>
    <col min="9" max="9" width="10.7109375" hidden="1" customWidth="1"/>
    <col min="10" max="12" width="9.140625" hidden="1" customWidth="1"/>
    <col min="13" max="13" width="22" hidden="1" customWidth="1"/>
    <col min="14" max="14" width="9.140625" hidden="1" customWidth="1"/>
    <col min="15" max="15" width="9.140625" customWidth="1"/>
  </cols>
  <sheetData>
    <row r="1" spans="1:17" s="26" customFormat="1" ht="19.5" customHeight="1" x14ac:dyDescent="0.25">
      <c r="C1" s="3"/>
      <c r="D1" s="27" t="s">
        <v>11</v>
      </c>
      <c r="E1" s="142">
        <v>43056</v>
      </c>
      <c r="F1" s="142"/>
      <c r="G1" s="143"/>
      <c r="H1" s="143"/>
    </row>
    <row r="2" spans="1:17" s="26" customFormat="1" ht="19.5" customHeight="1" x14ac:dyDescent="0.25">
      <c r="C2" s="3"/>
      <c r="D2" s="27" t="s">
        <v>12</v>
      </c>
      <c r="E2" s="143" t="s">
        <v>218</v>
      </c>
      <c r="F2" s="143"/>
      <c r="G2" s="143"/>
      <c r="H2" s="143"/>
    </row>
    <row r="3" spans="1:17" s="26" customFormat="1" ht="12.75" customHeight="1" x14ac:dyDescent="0.25">
      <c r="C3" s="3"/>
      <c r="D3" s="27"/>
      <c r="E3" s="28"/>
      <c r="F3" s="51"/>
      <c r="G3" s="28"/>
      <c r="H3" s="28"/>
    </row>
    <row r="4" spans="1:17" s="34" customFormat="1" ht="28.5" customHeight="1" x14ac:dyDescent="0.25">
      <c r="A4" s="29"/>
      <c r="B4" s="29"/>
      <c r="C4" s="30" t="s">
        <v>13</v>
      </c>
      <c r="D4" s="30" t="s">
        <v>14</v>
      </c>
      <c r="E4" s="31" t="s">
        <v>23</v>
      </c>
      <c r="F4" s="31" t="s">
        <v>24</v>
      </c>
      <c r="G4" s="31" t="s">
        <v>15</v>
      </c>
      <c r="H4" s="32" t="s">
        <v>21</v>
      </c>
      <c r="I4" s="33" t="s">
        <v>16</v>
      </c>
      <c r="J4" s="33" t="s">
        <v>17</v>
      </c>
      <c r="K4" s="34" t="s">
        <v>18</v>
      </c>
      <c r="L4" s="34" t="s">
        <v>152</v>
      </c>
    </row>
    <row r="5" spans="1:17" s="106" customFormat="1" ht="15" customHeight="1" x14ac:dyDescent="0.3">
      <c r="A5" s="103">
        <v>1</v>
      </c>
      <c r="B5" s="103">
        <v>1</v>
      </c>
      <c r="C5" s="117" t="s">
        <v>217</v>
      </c>
      <c r="D5" s="117" t="s">
        <v>133</v>
      </c>
      <c r="E5" s="104">
        <v>8</v>
      </c>
      <c r="F5" s="104">
        <f>IF(G5&gt;=0.5,E5,0)</f>
        <v>8</v>
      </c>
      <c r="G5" s="112">
        <f>+'8'!AG10</f>
        <v>0.9</v>
      </c>
      <c r="H5" s="105"/>
      <c r="I5" s="106" t="s">
        <v>19</v>
      </c>
      <c r="J5" s="106">
        <v>20</v>
      </c>
      <c r="K5" s="106">
        <v>20</v>
      </c>
      <c r="L5" s="106">
        <f t="shared" ref="L5:L14" si="0">+J5-K5</f>
        <v>0</v>
      </c>
    </row>
    <row r="6" spans="1:17" s="106" customFormat="1" ht="15" customHeight="1" x14ac:dyDescent="0.3">
      <c r="A6" s="103">
        <f>+A5+1</f>
        <v>2</v>
      </c>
      <c r="B6" s="103">
        <f>+B5+1</f>
        <v>2</v>
      </c>
      <c r="C6" s="117" t="s">
        <v>128</v>
      </c>
      <c r="D6" s="117" t="s">
        <v>148</v>
      </c>
      <c r="E6" s="104">
        <v>8</v>
      </c>
      <c r="F6" s="104">
        <f t="shared" ref="F6:F64" si="1">IF(G6&gt;=0.5,E6,0)</f>
        <v>8</v>
      </c>
      <c r="G6" s="112">
        <f>+'8'!AG12</f>
        <v>0.5</v>
      </c>
      <c r="H6" s="105" t="s">
        <v>222</v>
      </c>
      <c r="I6" s="106" t="s">
        <v>19</v>
      </c>
      <c r="J6" s="106">
        <v>20</v>
      </c>
      <c r="L6" s="106">
        <f t="shared" si="0"/>
        <v>20</v>
      </c>
    </row>
    <row r="7" spans="1:17" s="106" customFormat="1" ht="15" customHeight="1" x14ac:dyDescent="0.3">
      <c r="A7" s="103">
        <f t="shared" ref="A7:A64" si="2">+A6+1</f>
        <v>3</v>
      </c>
      <c r="B7" s="103">
        <f t="shared" ref="B7:B27" si="3">+B6+1</f>
        <v>3</v>
      </c>
      <c r="C7" s="117" t="s">
        <v>129</v>
      </c>
      <c r="D7" s="117" t="s">
        <v>133</v>
      </c>
      <c r="E7" s="104">
        <v>8</v>
      </c>
      <c r="F7" s="104">
        <f t="shared" si="1"/>
        <v>8</v>
      </c>
      <c r="G7" s="112">
        <f>+'8'!AG14</f>
        <v>0.6</v>
      </c>
      <c r="H7" s="105" t="s">
        <v>223</v>
      </c>
      <c r="I7" s="106" t="s">
        <v>19</v>
      </c>
      <c r="J7" s="106">
        <v>20</v>
      </c>
      <c r="K7" s="106">
        <v>20</v>
      </c>
      <c r="L7" s="106">
        <f t="shared" si="0"/>
        <v>0</v>
      </c>
    </row>
    <row r="8" spans="1:17" s="106" customFormat="1" ht="15" customHeight="1" x14ac:dyDescent="0.3">
      <c r="A8" s="103">
        <f t="shared" si="2"/>
        <v>4</v>
      </c>
      <c r="B8" s="103">
        <f t="shared" si="3"/>
        <v>4</v>
      </c>
      <c r="C8" s="117" t="s">
        <v>127</v>
      </c>
      <c r="D8" s="117" t="s">
        <v>137</v>
      </c>
      <c r="E8" s="104">
        <v>8</v>
      </c>
      <c r="F8" s="104">
        <f t="shared" si="1"/>
        <v>8</v>
      </c>
      <c r="G8" s="112">
        <f>+'8'!AG16</f>
        <v>0.6</v>
      </c>
      <c r="H8" s="105" t="s">
        <v>224</v>
      </c>
      <c r="I8" s="106" t="s">
        <v>19</v>
      </c>
      <c r="J8" s="106">
        <v>20</v>
      </c>
      <c r="K8" s="106">
        <v>20</v>
      </c>
      <c r="L8" s="106">
        <f t="shared" si="0"/>
        <v>0</v>
      </c>
    </row>
    <row r="9" spans="1:17" s="106" customFormat="1" ht="15" customHeight="1" x14ac:dyDescent="0.3">
      <c r="A9" s="103">
        <f t="shared" si="2"/>
        <v>5</v>
      </c>
      <c r="B9" s="103">
        <f t="shared" si="3"/>
        <v>5</v>
      </c>
      <c r="C9" s="117" t="s">
        <v>151</v>
      </c>
      <c r="D9" s="117" t="s">
        <v>142</v>
      </c>
      <c r="E9" s="104">
        <v>8</v>
      </c>
      <c r="F9" s="104">
        <f t="shared" si="1"/>
        <v>8</v>
      </c>
      <c r="G9" s="112">
        <f>+'8'!AG18</f>
        <v>0.7</v>
      </c>
      <c r="H9" s="105" t="s">
        <v>225</v>
      </c>
      <c r="I9" s="106" t="s">
        <v>19</v>
      </c>
      <c r="J9" s="106">
        <v>20</v>
      </c>
      <c r="K9" s="106">
        <v>20</v>
      </c>
      <c r="L9" s="106">
        <f t="shared" si="0"/>
        <v>0</v>
      </c>
    </row>
    <row r="10" spans="1:17" s="106" customFormat="1" ht="15" customHeight="1" x14ac:dyDescent="0.3">
      <c r="A10" s="103">
        <f t="shared" si="2"/>
        <v>6</v>
      </c>
      <c r="B10" s="103">
        <f t="shared" si="3"/>
        <v>6</v>
      </c>
      <c r="C10" s="117" t="s">
        <v>123</v>
      </c>
      <c r="D10" s="117" t="s">
        <v>142</v>
      </c>
      <c r="E10" s="104">
        <v>8</v>
      </c>
      <c r="F10" s="104">
        <f t="shared" si="1"/>
        <v>8</v>
      </c>
      <c r="G10" s="112">
        <f>+'8'!AG20</f>
        <v>0.9</v>
      </c>
      <c r="H10" s="105"/>
      <c r="I10" s="106" t="s">
        <v>19</v>
      </c>
      <c r="J10" s="106">
        <v>20</v>
      </c>
      <c r="K10" s="106">
        <v>20</v>
      </c>
      <c r="L10" s="106">
        <f t="shared" si="0"/>
        <v>0</v>
      </c>
    </row>
    <row r="11" spans="1:17" s="106" customFormat="1" ht="15" customHeight="1" x14ac:dyDescent="0.3">
      <c r="A11" s="103">
        <f t="shared" si="2"/>
        <v>7</v>
      </c>
      <c r="B11" s="103">
        <f t="shared" si="3"/>
        <v>7</v>
      </c>
      <c r="C11" s="117" t="s">
        <v>126</v>
      </c>
      <c r="D11" s="117" t="s">
        <v>133</v>
      </c>
      <c r="E11" s="104">
        <v>8</v>
      </c>
      <c r="F11" s="104">
        <f t="shared" si="1"/>
        <v>8</v>
      </c>
      <c r="G11" s="112">
        <f>+'8'!AG22</f>
        <v>0.5</v>
      </c>
      <c r="H11" s="105" t="s">
        <v>226</v>
      </c>
      <c r="I11" s="106" t="s">
        <v>19</v>
      </c>
      <c r="J11" s="106">
        <v>20</v>
      </c>
      <c r="K11" s="106">
        <v>20</v>
      </c>
      <c r="L11" s="106">
        <f t="shared" si="0"/>
        <v>0</v>
      </c>
    </row>
    <row r="12" spans="1:17" s="106" customFormat="1" ht="15" customHeight="1" x14ac:dyDescent="0.3">
      <c r="A12" s="103">
        <f t="shared" si="2"/>
        <v>8</v>
      </c>
      <c r="B12" s="103">
        <f t="shared" si="3"/>
        <v>8</v>
      </c>
      <c r="C12" s="117" t="s">
        <v>122</v>
      </c>
      <c r="D12" s="117" t="s">
        <v>142</v>
      </c>
      <c r="E12" s="104">
        <v>8</v>
      </c>
      <c r="F12" s="104">
        <f t="shared" si="1"/>
        <v>8</v>
      </c>
      <c r="G12" s="112">
        <f>+'8'!AG24</f>
        <v>0.8</v>
      </c>
      <c r="H12" s="105"/>
      <c r="I12" s="106" t="s">
        <v>19</v>
      </c>
      <c r="J12" s="106">
        <v>20</v>
      </c>
      <c r="K12" s="106">
        <v>20</v>
      </c>
      <c r="L12" s="106">
        <f t="shared" si="0"/>
        <v>0</v>
      </c>
    </row>
    <row r="13" spans="1:17" s="106" customFormat="1" ht="15" customHeight="1" x14ac:dyDescent="0.3">
      <c r="A13" s="103">
        <f t="shared" si="2"/>
        <v>9</v>
      </c>
      <c r="B13" s="103">
        <f t="shared" si="3"/>
        <v>9</v>
      </c>
      <c r="C13" s="117" t="s">
        <v>125</v>
      </c>
      <c r="D13" s="117" t="s">
        <v>133</v>
      </c>
      <c r="E13" s="104">
        <v>8</v>
      </c>
      <c r="F13" s="104">
        <f t="shared" si="1"/>
        <v>8</v>
      </c>
      <c r="G13" s="112">
        <f>+'8'!AG26</f>
        <v>1</v>
      </c>
      <c r="H13" s="105"/>
      <c r="I13" s="106" t="s">
        <v>19</v>
      </c>
      <c r="J13" s="106">
        <v>20</v>
      </c>
      <c r="K13" s="106">
        <v>20</v>
      </c>
      <c r="L13" s="106">
        <f t="shared" si="0"/>
        <v>0</v>
      </c>
    </row>
    <row r="14" spans="1:17" s="106" customFormat="1" ht="15" customHeight="1" x14ac:dyDescent="0.3">
      <c r="A14" s="103">
        <f t="shared" si="2"/>
        <v>10</v>
      </c>
      <c r="B14" s="103">
        <f t="shared" si="3"/>
        <v>10</v>
      </c>
      <c r="C14" s="117" t="s">
        <v>130</v>
      </c>
      <c r="D14" s="117" t="s">
        <v>149</v>
      </c>
      <c r="E14" s="104">
        <v>8</v>
      </c>
      <c r="F14" s="104">
        <f t="shared" si="1"/>
        <v>8</v>
      </c>
      <c r="G14" s="112">
        <f>+'8'!AG28</f>
        <v>0.9</v>
      </c>
      <c r="H14" s="105"/>
      <c r="I14" s="106" t="s">
        <v>19</v>
      </c>
      <c r="J14" s="106">
        <v>20</v>
      </c>
      <c r="K14" s="106">
        <v>20</v>
      </c>
      <c r="L14" s="106">
        <f t="shared" si="0"/>
        <v>0</v>
      </c>
    </row>
    <row r="15" spans="1:17" s="106" customFormat="1" ht="15" customHeight="1" x14ac:dyDescent="0.3">
      <c r="A15" s="103">
        <f t="shared" si="2"/>
        <v>11</v>
      </c>
      <c r="B15" s="103">
        <f t="shared" si="3"/>
        <v>11</v>
      </c>
      <c r="C15" s="117" t="s">
        <v>124</v>
      </c>
      <c r="D15" s="117" t="s">
        <v>133</v>
      </c>
      <c r="E15" s="104">
        <v>8</v>
      </c>
      <c r="F15" s="104">
        <f t="shared" si="1"/>
        <v>8</v>
      </c>
      <c r="G15" s="112">
        <f>+'8'!AG30</f>
        <v>0.9</v>
      </c>
      <c r="H15" s="105"/>
      <c r="I15" s="106" t="s">
        <v>19</v>
      </c>
      <c r="J15" s="106">
        <v>20</v>
      </c>
      <c r="K15" s="106">
        <v>20</v>
      </c>
      <c r="L15" s="106">
        <f t="shared" ref="L15:L64" si="4">+J15-K15</f>
        <v>0</v>
      </c>
    </row>
    <row r="16" spans="1:17" s="135" customFormat="1" ht="15" customHeight="1" x14ac:dyDescent="0.3">
      <c r="A16" s="131">
        <f t="shared" si="2"/>
        <v>12</v>
      </c>
      <c r="B16" s="131">
        <v>1</v>
      </c>
      <c r="C16" s="132" t="s">
        <v>134</v>
      </c>
      <c r="D16" s="132" t="s">
        <v>133</v>
      </c>
      <c r="E16" s="130">
        <v>7</v>
      </c>
      <c r="F16" s="130">
        <f t="shared" si="1"/>
        <v>7</v>
      </c>
      <c r="G16" s="133">
        <f>+'7'!AG10</f>
        <v>1</v>
      </c>
      <c r="H16" s="134"/>
      <c r="I16" s="135" t="s">
        <v>155</v>
      </c>
      <c r="J16" s="135">
        <v>0</v>
      </c>
      <c r="L16" s="135">
        <f>+J16-K16</f>
        <v>0</v>
      </c>
      <c r="M16" s="135" t="s">
        <v>156</v>
      </c>
      <c r="N16" s="136"/>
      <c r="O16" s="137"/>
      <c r="P16" s="136"/>
      <c r="Q16" s="138"/>
    </row>
    <row r="17" spans="1:18" s="135" customFormat="1" ht="15" customHeight="1" x14ac:dyDescent="0.3">
      <c r="A17" s="131">
        <f t="shared" si="2"/>
        <v>13</v>
      </c>
      <c r="B17" s="131">
        <f t="shared" si="3"/>
        <v>2</v>
      </c>
      <c r="C17" s="132" t="s">
        <v>144</v>
      </c>
      <c r="D17" s="132" t="s">
        <v>145</v>
      </c>
      <c r="E17" s="130">
        <v>7</v>
      </c>
      <c r="F17" s="130">
        <f t="shared" si="1"/>
        <v>7</v>
      </c>
      <c r="G17" s="133">
        <f>+'7'!AG12</f>
        <v>0.8</v>
      </c>
      <c r="H17" s="134"/>
      <c r="I17" s="135" t="s">
        <v>159</v>
      </c>
      <c r="J17" s="135">
        <v>10</v>
      </c>
      <c r="K17" s="135">
        <v>10</v>
      </c>
      <c r="L17" s="135">
        <f>+J17-K17</f>
        <v>0</v>
      </c>
      <c r="M17" s="135" t="s">
        <v>160</v>
      </c>
      <c r="N17" s="136" t="s">
        <v>153</v>
      </c>
      <c r="O17" s="137"/>
      <c r="P17" s="136"/>
      <c r="Q17" s="136"/>
    </row>
    <row r="18" spans="1:18" s="135" customFormat="1" ht="15" customHeight="1" x14ac:dyDescent="0.3">
      <c r="A18" s="131">
        <f t="shared" si="2"/>
        <v>14</v>
      </c>
      <c r="B18" s="131">
        <f t="shared" si="3"/>
        <v>3</v>
      </c>
      <c r="C18" s="132" t="s">
        <v>136</v>
      </c>
      <c r="D18" s="132" t="s">
        <v>137</v>
      </c>
      <c r="E18" s="130">
        <v>7</v>
      </c>
      <c r="F18" s="130">
        <f t="shared" si="1"/>
        <v>7</v>
      </c>
      <c r="G18" s="133">
        <f>+'7'!AG14</f>
        <v>0.7</v>
      </c>
      <c r="H18" s="134" t="s">
        <v>227</v>
      </c>
      <c r="I18" s="135" t="s">
        <v>19</v>
      </c>
      <c r="J18" s="135">
        <v>20</v>
      </c>
      <c r="K18" s="135">
        <v>20</v>
      </c>
      <c r="L18" s="135">
        <f>+J18-K18</f>
        <v>0</v>
      </c>
      <c r="M18" s="135" t="s">
        <v>157</v>
      </c>
      <c r="N18" s="136"/>
      <c r="O18" s="137"/>
      <c r="P18" s="136"/>
      <c r="Q18" s="138"/>
    </row>
    <row r="19" spans="1:18" s="135" customFormat="1" ht="15" customHeight="1" x14ac:dyDescent="0.3">
      <c r="A19" s="131">
        <f t="shared" si="2"/>
        <v>15</v>
      </c>
      <c r="B19" s="131">
        <f t="shared" si="3"/>
        <v>4</v>
      </c>
      <c r="C19" s="132" t="s">
        <v>147</v>
      </c>
      <c r="D19" s="132" t="s">
        <v>145</v>
      </c>
      <c r="E19" s="130">
        <v>7</v>
      </c>
      <c r="F19" s="130">
        <f t="shared" si="1"/>
        <v>7</v>
      </c>
      <c r="G19" s="133">
        <f>+'7'!AG16</f>
        <v>0.5</v>
      </c>
      <c r="H19" s="134" t="s">
        <v>228</v>
      </c>
      <c r="I19" s="135" t="s">
        <v>19</v>
      </c>
      <c r="J19" s="135">
        <v>20</v>
      </c>
      <c r="K19" s="135">
        <v>20</v>
      </c>
      <c r="L19" s="135">
        <f>+J19-K19</f>
        <v>0</v>
      </c>
      <c r="M19" s="135" t="s">
        <v>157</v>
      </c>
      <c r="N19" s="136"/>
      <c r="O19" s="137"/>
      <c r="P19" s="136"/>
      <c r="Q19" s="138"/>
    </row>
    <row r="20" spans="1:18" s="135" customFormat="1" ht="15" customHeight="1" x14ac:dyDescent="0.3">
      <c r="A20" s="131">
        <f t="shared" si="2"/>
        <v>16</v>
      </c>
      <c r="B20" s="131">
        <f t="shared" si="3"/>
        <v>5</v>
      </c>
      <c r="C20" s="132" t="s">
        <v>138</v>
      </c>
      <c r="D20" s="132" t="s">
        <v>137</v>
      </c>
      <c r="E20" s="130">
        <v>7</v>
      </c>
      <c r="F20" s="130">
        <f t="shared" si="1"/>
        <v>7</v>
      </c>
      <c r="G20" s="133">
        <f>+'7'!AG18</f>
        <v>1</v>
      </c>
      <c r="H20" s="134"/>
      <c r="I20" s="135" t="s">
        <v>19</v>
      </c>
      <c r="J20" s="135">
        <v>20</v>
      </c>
      <c r="K20" s="135">
        <v>20</v>
      </c>
      <c r="L20" s="135">
        <f>+J20-K20</f>
        <v>0</v>
      </c>
      <c r="M20" s="135" t="s">
        <v>157</v>
      </c>
      <c r="N20" s="136"/>
      <c r="O20" s="137"/>
      <c r="P20" s="136"/>
      <c r="Q20" s="138"/>
    </row>
    <row r="21" spans="1:18" s="135" customFormat="1" ht="15" customHeight="1" x14ac:dyDescent="0.3">
      <c r="A21" s="131">
        <f t="shared" si="2"/>
        <v>17</v>
      </c>
      <c r="B21" s="131">
        <f t="shared" si="3"/>
        <v>6</v>
      </c>
      <c r="C21" s="132" t="s">
        <v>132</v>
      </c>
      <c r="D21" s="132" t="s">
        <v>133</v>
      </c>
      <c r="E21" s="130">
        <v>7</v>
      </c>
      <c r="F21" s="130">
        <f t="shared" si="1"/>
        <v>7</v>
      </c>
      <c r="G21" s="133">
        <f>+'7'!AG20</f>
        <v>0.8</v>
      </c>
      <c r="H21" s="134"/>
      <c r="I21" s="135" t="s">
        <v>155</v>
      </c>
      <c r="J21" s="135">
        <v>0</v>
      </c>
      <c r="L21" s="135">
        <f t="shared" si="4"/>
        <v>0</v>
      </c>
      <c r="M21" s="135" t="s">
        <v>156</v>
      </c>
      <c r="N21" s="136"/>
      <c r="O21" s="137"/>
      <c r="P21" s="136"/>
      <c r="Q21" s="138"/>
    </row>
    <row r="22" spans="1:18" s="135" customFormat="1" ht="15" customHeight="1" x14ac:dyDescent="0.3">
      <c r="A22" s="131">
        <f t="shared" si="2"/>
        <v>18</v>
      </c>
      <c r="B22" s="131">
        <f t="shared" si="3"/>
        <v>7</v>
      </c>
      <c r="C22" s="132" t="s">
        <v>135</v>
      </c>
      <c r="D22" s="132" t="s">
        <v>133</v>
      </c>
      <c r="E22" s="130">
        <v>7</v>
      </c>
      <c r="F22" s="130">
        <f t="shared" si="1"/>
        <v>7</v>
      </c>
      <c r="G22" s="133">
        <f>+'7'!AG22</f>
        <v>1</v>
      </c>
      <c r="H22" s="134"/>
      <c r="I22" s="135" t="s">
        <v>155</v>
      </c>
      <c r="J22" s="135">
        <v>0</v>
      </c>
      <c r="L22" s="135">
        <f t="shared" ref="L22" si="5">+J22-K22</f>
        <v>0</v>
      </c>
      <c r="M22" s="135" t="s">
        <v>156</v>
      </c>
      <c r="N22" s="136"/>
      <c r="O22" s="137"/>
      <c r="P22" s="136"/>
      <c r="Q22" s="138"/>
    </row>
    <row r="23" spans="1:18" s="135" customFormat="1" ht="15" customHeight="1" x14ac:dyDescent="0.3">
      <c r="A23" s="131">
        <f t="shared" si="2"/>
        <v>19</v>
      </c>
      <c r="B23" s="131">
        <f t="shared" si="3"/>
        <v>8</v>
      </c>
      <c r="C23" s="132" t="s">
        <v>143</v>
      </c>
      <c r="D23" s="132" t="s">
        <v>142</v>
      </c>
      <c r="E23" s="130">
        <v>7</v>
      </c>
      <c r="F23" s="130">
        <f t="shared" si="1"/>
        <v>7</v>
      </c>
      <c r="G23" s="133">
        <f>+'7'!AG24</f>
        <v>0.8</v>
      </c>
      <c r="H23" s="134"/>
      <c r="I23" s="135" t="s">
        <v>155</v>
      </c>
      <c r="J23" s="135">
        <v>0</v>
      </c>
      <c r="L23" s="135">
        <f>+J23-K23</f>
        <v>0</v>
      </c>
      <c r="M23" s="135" t="s">
        <v>156</v>
      </c>
      <c r="N23" s="136"/>
      <c r="O23" s="137"/>
      <c r="P23" s="136"/>
      <c r="Q23" s="138"/>
    </row>
    <row r="24" spans="1:18" s="135" customFormat="1" ht="15" customHeight="1" x14ac:dyDescent="0.3">
      <c r="A24" s="131">
        <f t="shared" si="2"/>
        <v>20</v>
      </c>
      <c r="B24" s="131">
        <f t="shared" si="3"/>
        <v>9</v>
      </c>
      <c r="C24" s="132" t="s">
        <v>146</v>
      </c>
      <c r="D24" s="132" t="s">
        <v>145</v>
      </c>
      <c r="E24" s="130">
        <v>7</v>
      </c>
      <c r="F24" s="130">
        <f t="shared" si="1"/>
        <v>7</v>
      </c>
      <c r="G24" s="133">
        <f>+'7'!AG26</f>
        <v>0.7</v>
      </c>
      <c r="H24" s="134" t="s">
        <v>229</v>
      </c>
      <c r="I24" s="135" t="s">
        <v>159</v>
      </c>
      <c r="J24" s="135">
        <v>10</v>
      </c>
      <c r="K24" s="135">
        <v>10</v>
      </c>
      <c r="L24" s="135">
        <f t="shared" ref="L24" si="6">+J24-K24</f>
        <v>0</v>
      </c>
      <c r="M24" s="135" t="s">
        <v>161</v>
      </c>
      <c r="N24" s="136" t="s">
        <v>154</v>
      </c>
      <c r="O24" s="137"/>
      <c r="P24" s="136"/>
      <c r="Q24" s="136"/>
    </row>
    <row r="25" spans="1:18" s="135" customFormat="1" ht="15" customHeight="1" x14ac:dyDescent="0.3">
      <c r="A25" s="131">
        <f t="shared" si="2"/>
        <v>21</v>
      </c>
      <c r="B25" s="131">
        <f t="shared" si="3"/>
        <v>10</v>
      </c>
      <c r="C25" s="132" t="s">
        <v>141</v>
      </c>
      <c r="D25" s="132" t="s">
        <v>142</v>
      </c>
      <c r="E25" s="130">
        <v>7</v>
      </c>
      <c r="F25" s="130">
        <f t="shared" si="1"/>
        <v>7</v>
      </c>
      <c r="G25" s="133">
        <f>+'7'!AG28</f>
        <v>0.9</v>
      </c>
      <c r="H25" s="134"/>
      <c r="I25" s="135" t="s">
        <v>155</v>
      </c>
      <c r="J25" s="135">
        <v>0</v>
      </c>
      <c r="L25" s="135">
        <f t="shared" ref="L25" si="7">+J25-K25</f>
        <v>0</v>
      </c>
      <c r="M25" s="135" t="s">
        <v>156</v>
      </c>
      <c r="N25" s="136"/>
      <c r="O25" s="137"/>
      <c r="P25" s="136"/>
      <c r="Q25" s="138"/>
    </row>
    <row r="26" spans="1:18" s="135" customFormat="1" ht="15" customHeight="1" x14ac:dyDescent="0.3">
      <c r="A26" s="131">
        <f t="shared" si="2"/>
        <v>22</v>
      </c>
      <c r="B26" s="131">
        <f t="shared" si="3"/>
        <v>11</v>
      </c>
      <c r="C26" s="139" t="s">
        <v>158</v>
      </c>
      <c r="D26" s="132" t="s">
        <v>140</v>
      </c>
      <c r="E26" s="130">
        <v>7</v>
      </c>
      <c r="F26" s="130">
        <f t="shared" si="1"/>
        <v>7</v>
      </c>
      <c r="G26" s="133">
        <f>+'7'!AG30</f>
        <v>1</v>
      </c>
      <c r="H26" s="134"/>
      <c r="I26" s="135" t="s">
        <v>155</v>
      </c>
      <c r="J26" s="135">
        <v>0</v>
      </c>
      <c r="L26" s="135">
        <f t="shared" ref="L26" si="8">+J26-K26</f>
        <v>0</v>
      </c>
      <c r="M26" s="135" t="s">
        <v>156</v>
      </c>
      <c r="N26" s="136"/>
      <c r="O26" s="137"/>
      <c r="P26" s="136"/>
      <c r="Q26" s="138"/>
    </row>
    <row r="27" spans="1:18" s="135" customFormat="1" ht="15" customHeight="1" x14ac:dyDescent="0.3">
      <c r="A27" s="131">
        <f t="shared" si="2"/>
        <v>23</v>
      </c>
      <c r="B27" s="131">
        <f t="shared" si="3"/>
        <v>12</v>
      </c>
      <c r="C27" s="132" t="s">
        <v>139</v>
      </c>
      <c r="D27" s="132" t="s">
        <v>133</v>
      </c>
      <c r="E27" s="130">
        <v>7</v>
      </c>
      <c r="F27" s="130">
        <f t="shared" si="1"/>
        <v>7</v>
      </c>
      <c r="G27" s="133">
        <f>+'7'!AG32</f>
        <v>1</v>
      </c>
      <c r="H27" s="134"/>
      <c r="I27" s="135" t="s">
        <v>155</v>
      </c>
      <c r="J27" s="135">
        <v>0</v>
      </c>
      <c r="L27" s="135">
        <f t="shared" ref="L27" si="9">+J27-K27</f>
        <v>0</v>
      </c>
      <c r="M27" s="135" t="s">
        <v>156</v>
      </c>
      <c r="N27" s="136"/>
      <c r="O27" s="137"/>
      <c r="P27" s="136"/>
      <c r="Q27" s="138"/>
    </row>
    <row r="28" spans="1:18" s="106" customFormat="1" ht="15" customHeight="1" x14ac:dyDescent="0.3">
      <c r="A28" s="103">
        <f t="shared" si="2"/>
        <v>24</v>
      </c>
      <c r="B28" s="103">
        <v>1</v>
      </c>
      <c r="C28" s="117" t="s">
        <v>172</v>
      </c>
      <c r="D28" s="117" t="s">
        <v>133</v>
      </c>
      <c r="E28" s="104">
        <v>6</v>
      </c>
      <c r="F28" s="104">
        <f t="shared" si="1"/>
        <v>6</v>
      </c>
      <c r="G28" s="112">
        <f>+'6_11'!AJ10</f>
        <v>1</v>
      </c>
      <c r="H28" s="105"/>
      <c r="I28" s="106" t="s">
        <v>155</v>
      </c>
      <c r="J28" s="106">
        <v>0</v>
      </c>
      <c r="L28" s="106">
        <f>+J28-K28</f>
        <v>0</v>
      </c>
      <c r="M28" s="106" t="s">
        <v>168</v>
      </c>
      <c r="N28" s="111"/>
      <c r="O28" s="113"/>
      <c r="P28" s="111"/>
      <c r="Q28"/>
      <c r="R28"/>
    </row>
    <row r="29" spans="1:18" s="106" customFormat="1" ht="15" customHeight="1" x14ac:dyDescent="0.3">
      <c r="A29" s="103">
        <f t="shared" si="2"/>
        <v>25</v>
      </c>
      <c r="B29" s="103">
        <f>+B28+1</f>
        <v>2</v>
      </c>
      <c r="C29" s="117" t="s">
        <v>162</v>
      </c>
      <c r="D29" s="117" t="s">
        <v>133</v>
      </c>
      <c r="E29" s="104">
        <v>6</v>
      </c>
      <c r="F29" s="104">
        <f t="shared" si="1"/>
        <v>6</v>
      </c>
      <c r="G29" s="112">
        <f>+'6_11'!AJ12</f>
        <v>0.90909090909090906</v>
      </c>
      <c r="H29" s="105"/>
      <c r="I29" s="106" t="s">
        <v>19</v>
      </c>
      <c r="J29" s="106">
        <v>20</v>
      </c>
      <c r="K29" s="106">
        <v>20</v>
      </c>
      <c r="L29" s="106">
        <f t="shared" si="4"/>
        <v>0</v>
      </c>
      <c r="M29" s="106" t="s">
        <v>157</v>
      </c>
      <c r="N29" s="111"/>
      <c r="O29"/>
      <c r="P29" s="111"/>
      <c r="Q29"/>
      <c r="R29"/>
    </row>
    <row r="30" spans="1:18" s="106" customFormat="1" ht="15" customHeight="1" x14ac:dyDescent="0.3">
      <c r="A30" s="103">
        <f t="shared" si="2"/>
        <v>26</v>
      </c>
      <c r="B30" s="103">
        <f t="shared" ref="B30:B36" si="10">+B29+1</f>
        <v>3</v>
      </c>
      <c r="C30" s="117" t="s">
        <v>164</v>
      </c>
      <c r="D30" s="117" t="s">
        <v>133</v>
      </c>
      <c r="E30" s="104">
        <v>6</v>
      </c>
      <c r="F30" s="104">
        <f t="shared" si="1"/>
        <v>6</v>
      </c>
      <c r="G30" s="112">
        <f>+'6_11'!AJ14</f>
        <v>1</v>
      </c>
      <c r="H30" s="105"/>
      <c r="I30" s="106" t="s">
        <v>155</v>
      </c>
      <c r="J30" s="106">
        <v>0</v>
      </c>
      <c r="L30" s="106">
        <f t="shared" ref="L30:L33" si="11">+J30-K30</f>
        <v>0</v>
      </c>
      <c r="M30" s="106" t="s">
        <v>168</v>
      </c>
      <c r="N30" s="111"/>
      <c r="O30" s="111"/>
      <c r="P30" s="111"/>
      <c r="Q30"/>
      <c r="R30"/>
    </row>
    <row r="31" spans="1:18" s="106" customFormat="1" ht="15" customHeight="1" x14ac:dyDescent="0.3">
      <c r="A31" s="103">
        <f t="shared" si="2"/>
        <v>27</v>
      </c>
      <c r="B31" s="103">
        <f t="shared" si="10"/>
        <v>4</v>
      </c>
      <c r="C31" s="117" t="s">
        <v>163</v>
      </c>
      <c r="D31" s="117" t="s">
        <v>133</v>
      </c>
      <c r="E31" s="104">
        <v>6</v>
      </c>
      <c r="F31" s="104">
        <f t="shared" si="1"/>
        <v>6</v>
      </c>
      <c r="G31" s="112">
        <f>+'6_11'!AJ16</f>
        <v>0.72727272727272729</v>
      </c>
      <c r="H31" s="105" t="s">
        <v>234</v>
      </c>
      <c r="I31" s="106" t="s">
        <v>155</v>
      </c>
      <c r="J31" s="106">
        <v>0</v>
      </c>
      <c r="L31" s="106">
        <f>+J31-K31</f>
        <v>0</v>
      </c>
      <c r="M31" s="106" t="s">
        <v>168</v>
      </c>
      <c r="N31" s="111"/>
      <c r="O31"/>
      <c r="P31" s="111"/>
      <c r="Q31"/>
      <c r="R31"/>
    </row>
    <row r="32" spans="1:18" s="107" customFormat="1" ht="15" customHeight="1" x14ac:dyDescent="0.3">
      <c r="A32" s="103">
        <f t="shared" si="2"/>
        <v>28</v>
      </c>
      <c r="B32" s="103">
        <f t="shared" si="10"/>
        <v>5</v>
      </c>
      <c r="C32" s="118" t="s">
        <v>166</v>
      </c>
      <c r="D32" s="117" t="s">
        <v>142</v>
      </c>
      <c r="E32" s="104">
        <v>6</v>
      </c>
      <c r="F32" s="104">
        <f t="shared" si="1"/>
        <v>6</v>
      </c>
      <c r="G32" s="112">
        <f>+'6_11'!AJ18</f>
        <v>0.81818181818181823</v>
      </c>
      <c r="H32" s="105"/>
      <c r="I32" s="106" t="s">
        <v>155</v>
      </c>
      <c r="J32" s="106">
        <v>0</v>
      </c>
      <c r="K32" s="106"/>
      <c r="L32" s="106">
        <f t="shared" ref="L32" si="12">+J32-K32</f>
        <v>0</v>
      </c>
      <c r="M32" s="106" t="s">
        <v>168</v>
      </c>
      <c r="N32" s="111"/>
      <c r="O32"/>
      <c r="P32" s="111"/>
      <c r="Q32"/>
      <c r="R32"/>
    </row>
    <row r="33" spans="1:18" s="106" customFormat="1" ht="15" customHeight="1" x14ac:dyDescent="0.3">
      <c r="A33" s="103">
        <f t="shared" si="2"/>
        <v>29</v>
      </c>
      <c r="B33" s="103">
        <f t="shared" si="10"/>
        <v>6</v>
      </c>
      <c r="C33" s="117" t="s">
        <v>165</v>
      </c>
      <c r="D33" s="117" t="s">
        <v>142</v>
      </c>
      <c r="E33" s="104">
        <v>6</v>
      </c>
      <c r="F33" s="104">
        <f t="shared" si="1"/>
        <v>6</v>
      </c>
      <c r="G33" s="112">
        <f>+'6_11'!AJ20</f>
        <v>0.72727272727272729</v>
      </c>
      <c r="H33" s="105" t="s">
        <v>235</v>
      </c>
      <c r="I33" s="106" t="s">
        <v>155</v>
      </c>
      <c r="J33" s="106">
        <v>0</v>
      </c>
      <c r="L33" s="106">
        <f t="shared" si="11"/>
        <v>0</v>
      </c>
      <c r="M33" s="106" t="s">
        <v>168</v>
      </c>
      <c r="N33" s="111"/>
      <c r="O33"/>
      <c r="P33" s="111"/>
      <c r="Q33"/>
      <c r="R33"/>
    </row>
    <row r="34" spans="1:18" s="135" customFormat="1" ht="15" customHeight="1" x14ac:dyDescent="0.3">
      <c r="A34" s="131">
        <f t="shared" si="2"/>
        <v>30</v>
      </c>
      <c r="B34" s="131">
        <v>1</v>
      </c>
      <c r="C34" s="132" t="s">
        <v>174</v>
      </c>
      <c r="D34" s="132" t="s">
        <v>133</v>
      </c>
      <c r="E34" s="130">
        <v>5</v>
      </c>
      <c r="F34" s="130">
        <f t="shared" si="1"/>
        <v>5</v>
      </c>
      <c r="G34" s="133">
        <f>+'5_11'!AJ10</f>
        <v>0.72727272727272729</v>
      </c>
      <c r="H34" s="134" t="s">
        <v>237</v>
      </c>
      <c r="I34" s="135" t="s">
        <v>155</v>
      </c>
      <c r="J34" s="135">
        <v>0</v>
      </c>
      <c r="L34" s="135">
        <f t="shared" ref="L34" si="13">+J34-K34</f>
        <v>0</v>
      </c>
      <c r="M34" s="135" t="s">
        <v>157</v>
      </c>
      <c r="O34" s="136"/>
      <c r="P34" s="136"/>
      <c r="Q34" s="138"/>
    </row>
    <row r="35" spans="1:18" s="135" customFormat="1" ht="15" customHeight="1" x14ac:dyDescent="0.3">
      <c r="A35" s="131">
        <f t="shared" si="2"/>
        <v>31</v>
      </c>
      <c r="B35" s="131">
        <f t="shared" si="10"/>
        <v>2</v>
      </c>
      <c r="C35" s="132" t="s">
        <v>175</v>
      </c>
      <c r="D35" s="132" t="s">
        <v>133</v>
      </c>
      <c r="E35" s="130">
        <v>5</v>
      </c>
      <c r="F35" s="130">
        <f t="shared" si="1"/>
        <v>5</v>
      </c>
      <c r="G35" s="133">
        <f>+'5_11'!AJ12</f>
        <v>1</v>
      </c>
      <c r="H35" s="134"/>
      <c r="I35" s="135" t="s">
        <v>155</v>
      </c>
      <c r="J35" s="135">
        <v>0</v>
      </c>
      <c r="L35" s="135">
        <f t="shared" ref="L35" si="14">+J35-K35</f>
        <v>0</v>
      </c>
      <c r="M35" s="135" t="s">
        <v>157</v>
      </c>
      <c r="O35" s="136"/>
      <c r="P35" s="136"/>
      <c r="Q35" s="138"/>
    </row>
    <row r="36" spans="1:18" s="135" customFormat="1" ht="15" customHeight="1" x14ac:dyDescent="0.3">
      <c r="A36" s="131">
        <f t="shared" si="2"/>
        <v>32</v>
      </c>
      <c r="B36" s="131">
        <f t="shared" si="10"/>
        <v>3</v>
      </c>
      <c r="C36" s="132" t="s">
        <v>173</v>
      </c>
      <c r="D36" s="132" t="s">
        <v>133</v>
      </c>
      <c r="E36" s="130">
        <v>5</v>
      </c>
      <c r="F36" s="130">
        <f t="shared" si="1"/>
        <v>5</v>
      </c>
      <c r="G36" s="133">
        <f>+'5_11'!AJ14</f>
        <v>0.72727272727272729</v>
      </c>
      <c r="H36" s="134" t="s">
        <v>238</v>
      </c>
      <c r="I36" s="135" t="s">
        <v>155</v>
      </c>
      <c r="J36" s="135">
        <v>0</v>
      </c>
      <c r="L36" s="135">
        <f t="shared" si="4"/>
        <v>0</v>
      </c>
      <c r="M36" s="135" t="s">
        <v>157</v>
      </c>
      <c r="O36" s="140"/>
      <c r="P36" s="140"/>
      <c r="Q36" s="138"/>
    </row>
    <row r="37" spans="1:18" s="106" customFormat="1" ht="15" customHeight="1" x14ac:dyDescent="0.3">
      <c r="A37" s="103">
        <f t="shared" si="2"/>
        <v>33</v>
      </c>
      <c r="B37" s="103">
        <v>1</v>
      </c>
      <c r="C37" s="117" t="s">
        <v>183</v>
      </c>
      <c r="D37" s="117" t="s">
        <v>184</v>
      </c>
      <c r="E37" s="104">
        <v>4</v>
      </c>
      <c r="F37" s="104">
        <f t="shared" si="1"/>
        <v>4</v>
      </c>
      <c r="G37" s="112">
        <f>+'4'!AG10</f>
        <v>0.7</v>
      </c>
      <c r="H37" s="105" t="s">
        <v>240</v>
      </c>
      <c r="I37" s="106" t="s">
        <v>155</v>
      </c>
      <c r="J37" s="106">
        <v>0</v>
      </c>
      <c r="L37" s="106">
        <f>+J37-K37</f>
        <v>0</v>
      </c>
      <c r="M37" s="106" t="s">
        <v>157</v>
      </c>
      <c r="O37" s="111"/>
      <c r="P37"/>
      <c r="Q37" s="111"/>
      <c r="R37"/>
    </row>
    <row r="38" spans="1:18" s="106" customFormat="1" ht="15" customHeight="1" x14ac:dyDescent="0.3">
      <c r="A38" s="103">
        <f t="shared" si="2"/>
        <v>34</v>
      </c>
      <c r="B38" s="103">
        <f>+B37+1</f>
        <v>2</v>
      </c>
      <c r="C38" s="117" t="s">
        <v>188</v>
      </c>
      <c r="D38" s="117" t="s">
        <v>150</v>
      </c>
      <c r="E38" s="104">
        <v>4</v>
      </c>
      <c r="F38" s="104">
        <f t="shared" si="1"/>
        <v>4</v>
      </c>
      <c r="G38" s="112">
        <f>+'4'!AG12</f>
        <v>0.9</v>
      </c>
      <c r="H38" s="105"/>
      <c r="I38" s="106" t="s">
        <v>159</v>
      </c>
      <c r="J38" s="106">
        <v>10</v>
      </c>
      <c r="L38" s="106">
        <f>+J38-K38</f>
        <v>10</v>
      </c>
      <c r="M38" s="106" t="s">
        <v>191</v>
      </c>
      <c r="N38" s="106" t="s">
        <v>190</v>
      </c>
      <c r="O38" s="111"/>
      <c r="P38"/>
      <c r="Q38" s="111"/>
      <c r="R38"/>
    </row>
    <row r="39" spans="1:18" s="106" customFormat="1" ht="15" customHeight="1" x14ac:dyDescent="0.3">
      <c r="A39" s="103">
        <f t="shared" si="2"/>
        <v>35</v>
      </c>
      <c r="B39" s="103">
        <f t="shared" ref="B39:B47" si="15">+B38+1</f>
        <v>3</v>
      </c>
      <c r="C39" s="117" t="s">
        <v>176</v>
      </c>
      <c r="D39" s="117" t="s">
        <v>150</v>
      </c>
      <c r="E39" s="104">
        <v>4</v>
      </c>
      <c r="F39" s="104">
        <f t="shared" si="1"/>
        <v>4</v>
      </c>
      <c r="G39" s="112">
        <f>+'4'!AG14</f>
        <v>1</v>
      </c>
      <c r="H39" s="105"/>
      <c r="I39" s="106" t="s">
        <v>159</v>
      </c>
      <c r="J39" s="106">
        <v>10</v>
      </c>
      <c r="L39" s="106">
        <f t="shared" ref="L39" si="16">+J39-K39</f>
        <v>10</v>
      </c>
      <c r="M39" s="106" t="s">
        <v>193</v>
      </c>
      <c r="N39" s="106" t="s">
        <v>192</v>
      </c>
      <c r="O39"/>
      <c r="P39" s="114"/>
      <c r="Q39" s="111"/>
      <c r="R39"/>
    </row>
    <row r="40" spans="1:18" s="106" customFormat="1" ht="15" customHeight="1" x14ac:dyDescent="0.3">
      <c r="A40" s="103">
        <f t="shared" si="2"/>
        <v>36</v>
      </c>
      <c r="B40" s="103">
        <f t="shared" si="15"/>
        <v>4</v>
      </c>
      <c r="C40" s="117" t="s">
        <v>179</v>
      </c>
      <c r="D40" s="117" t="s">
        <v>133</v>
      </c>
      <c r="E40" s="104">
        <v>4</v>
      </c>
      <c r="F40" s="104">
        <f t="shared" si="1"/>
        <v>4</v>
      </c>
      <c r="G40" s="112">
        <f>+'4'!AG16</f>
        <v>1</v>
      </c>
      <c r="H40" s="105"/>
      <c r="I40" s="106" t="s">
        <v>155</v>
      </c>
      <c r="J40" s="106">
        <v>0</v>
      </c>
      <c r="L40" s="106">
        <f>+J40-K40</f>
        <v>0</v>
      </c>
      <c r="M40" s="106" t="s">
        <v>157</v>
      </c>
      <c r="O40" s="111"/>
      <c r="P40"/>
      <c r="Q40" s="111"/>
      <c r="R40"/>
    </row>
    <row r="41" spans="1:18" s="106" customFormat="1" ht="15" customHeight="1" x14ac:dyDescent="0.3">
      <c r="A41" s="103">
        <f t="shared" si="2"/>
        <v>37</v>
      </c>
      <c r="B41" s="103">
        <f t="shared" si="15"/>
        <v>5</v>
      </c>
      <c r="C41" s="117" t="s">
        <v>178</v>
      </c>
      <c r="D41" s="117" t="s">
        <v>133</v>
      </c>
      <c r="E41" s="104">
        <v>4</v>
      </c>
      <c r="F41" s="104">
        <f t="shared" si="1"/>
        <v>4</v>
      </c>
      <c r="G41" s="112">
        <f>+'4'!AG18</f>
        <v>0.6</v>
      </c>
      <c r="H41" s="105" t="s">
        <v>241</v>
      </c>
      <c r="I41" s="106" t="s">
        <v>155</v>
      </c>
      <c r="J41" s="106">
        <v>0</v>
      </c>
      <c r="L41" s="106">
        <f t="shared" ref="L41" si="17">+J41-K41</f>
        <v>0</v>
      </c>
      <c r="M41" s="106" t="s">
        <v>157</v>
      </c>
      <c r="O41" s="111"/>
      <c r="P41"/>
      <c r="Q41" s="111"/>
      <c r="R41"/>
    </row>
    <row r="42" spans="1:18" s="106" customFormat="1" ht="15" customHeight="1" x14ac:dyDescent="0.3">
      <c r="A42" s="103">
        <f t="shared" si="2"/>
        <v>38</v>
      </c>
      <c r="B42" s="103">
        <f t="shared" si="15"/>
        <v>6</v>
      </c>
      <c r="C42" s="117" t="s">
        <v>181</v>
      </c>
      <c r="D42" s="120" t="s">
        <v>137</v>
      </c>
      <c r="E42" s="104">
        <v>4</v>
      </c>
      <c r="F42" s="104">
        <f t="shared" si="1"/>
        <v>4</v>
      </c>
      <c r="G42" s="112">
        <f>+'4'!AG20</f>
        <v>0.5</v>
      </c>
      <c r="H42" s="105" t="s">
        <v>242</v>
      </c>
      <c r="I42" s="106" t="s">
        <v>19</v>
      </c>
      <c r="J42" s="106">
        <v>20</v>
      </c>
      <c r="K42" s="106">
        <v>20</v>
      </c>
      <c r="L42" s="106">
        <f>+J42-K42</f>
        <v>0</v>
      </c>
      <c r="M42" s="106" t="s">
        <v>157</v>
      </c>
      <c r="O42" s="111"/>
      <c r="P42"/>
      <c r="Q42" s="111"/>
      <c r="R42"/>
    </row>
    <row r="43" spans="1:18" s="106" customFormat="1" ht="15" customHeight="1" x14ac:dyDescent="0.3">
      <c r="A43" s="103">
        <f t="shared" si="2"/>
        <v>39</v>
      </c>
      <c r="B43" s="103">
        <f t="shared" si="15"/>
        <v>7</v>
      </c>
      <c r="C43" s="117" t="s">
        <v>185</v>
      </c>
      <c r="D43" s="117" t="s">
        <v>186</v>
      </c>
      <c r="E43" s="104">
        <v>4</v>
      </c>
      <c r="F43" s="104">
        <f t="shared" si="1"/>
        <v>4</v>
      </c>
      <c r="G43" s="112">
        <f>+'4'!AG22</f>
        <v>1</v>
      </c>
      <c r="H43" s="105"/>
      <c r="I43" s="106" t="s">
        <v>19</v>
      </c>
      <c r="J43" s="106">
        <v>20</v>
      </c>
      <c r="K43" s="106">
        <v>20</v>
      </c>
      <c r="L43" s="106">
        <f>+J43-K43</f>
        <v>0</v>
      </c>
      <c r="M43" s="106" t="s">
        <v>157</v>
      </c>
      <c r="O43" s="111"/>
      <c r="P43"/>
      <c r="Q43" s="111"/>
      <c r="R43"/>
    </row>
    <row r="44" spans="1:18" s="106" customFormat="1" ht="15" customHeight="1" x14ac:dyDescent="0.3">
      <c r="A44" s="103">
        <f t="shared" si="2"/>
        <v>40</v>
      </c>
      <c r="B44" s="103">
        <f t="shared" si="15"/>
        <v>8</v>
      </c>
      <c r="C44" s="117" t="s">
        <v>177</v>
      </c>
      <c r="D44" s="117" t="s">
        <v>142</v>
      </c>
      <c r="E44" s="104">
        <v>4</v>
      </c>
      <c r="F44" s="104">
        <f t="shared" si="1"/>
        <v>4</v>
      </c>
      <c r="G44" s="112">
        <f>+'4'!AG24</f>
        <v>0.7</v>
      </c>
      <c r="H44" s="105" t="s">
        <v>243</v>
      </c>
      <c r="I44" s="106" t="s">
        <v>155</v>
      </c>
      <c r="J44" s="106">
        <v>0</v>
      </c>
      <c r="L44" s="106">
        <f t="shared" si="4"/>
        <v>0</v>
      </c>
      <c r="M44" s="106" t="s">
        <v>157</v>
      </c>
      <c r="O44" s="111"/>
      <c r="P44"/>
      <c r="Q44" s="111"/>
      <c r="R44"/>
    </row>
    <row r="45" spans="1:18" s="106" customFormat="1" ht="15" customHeight="1" x14ac:dyDescent="0.3">
      <c r="A45" s="103">
        <f t="shared" si="2"/>
        <v>41</v>
      </c>
      <c r="B45" s="103">
        <f t="shared" si="15"/>
        <v>9</v>
      </c>
      <c r="C45" s="117" t="s">
        <v>182</v>
      </c>
      <c r="D45" s="117" t="s">
        <v>142</v>
      </c>
      <c r="E45" s="104">
        <v>4</v>
      </c>
      <c r="F45" s="104">
        <f t="shared" si="1"/>
        <v>4</v>
      </c>
      <c r="G45" s="112">
        <f>+'4'!AG26</f>
        <v>0.9</v>
      </c>
      <c r="H45" s="105"/>
      <c r="I45" s="106" t="s">
        <v>19</v>
      </c>
      <c r="J45" s="106">
        <v>20</v>
      </c>
      <c r="K45" s="106">
        <v>20</v>
      </c>
      <c r="L45" s="106">
        <f>+J45-K45</f>
        <v>0</v>
      </c>
      <c r="M45" s="106" t="s">
        <v>157</v>
      </c>
      <c r="O45" s="111"/>
      <c r="P45"/>
      <c r="Q45" s="111"/>
      <c r="R45"/>
    </row>
    <row r="46" spans="1:18" s="106" customFormat="1" ht="15" customHeight="1" x14ac:dyDescent="0.3">
      <c r="A46" s="103">
        <f t="shared" si="2"/>
        <v>42</v>
      </c>
      <c r="B46" s="103">
        <f t="shared" si="15"/>
        <v>10</v>
      </c>
      <c r="C46" s="117" t="s">
        <v>187</v>
      </c>
      <c r="D46" s="117" t="s">
        <v>142</v>
      </c>
      <c r="E46" s="104">
        <v>4</v>
      </c>
      <c r="F46" s="104">
        <f t="shared" si="1"/>
        <v>4</v>
      </c>
      <c r="G46" s="112">
        <f>+'4'!AG28</f>
        <v>0.6</v>
      </c>
      <c r="H46" s="105" t="s">
        <v>244</v>
      </c>
      <c r="I46" s="106" t="s">
        <v>155</v>
      </c>
      <c r="J46" s="106">
        <v>0</v>
      </c>
      <c r="L46" s="106">
        <f t="shared" ref="L46" si="18">+J46-K46</f>
        <v>0</v>
      </c>
      <c r="M46" s="106" t="s">
        <v>157</v>
      </c>
      <c r="O46" s="111"/>
      <c r="P46"/>
      <c r="Q46" s="111"/>
      <c r="R46"/>
    </row>
    <row r="47" spans="1:18" s="106" customFormat="1" ht="15" customHeight="1" x14ac:dyDescent="0.3">
      <c r="A47" s="103">
        <f t="shared" si="2"/>
        <v>43</v>
      </c>
      <c r="B47" s="103">
        <f t="shared" si="15"/>
        <v>11</v>
      </c>
      <c r="C47" s="117" t="s">
        <v>180</v>
      </c>
      <c r="D47" s="117" t="s">
        <v>133</v>
      </c>
      <c r="E47" s="104">
        <v>4</v>
      </c>
      <c r="F47" s="104">
        <f t="shared" si="1"/>
        <v>4</v>
      </c>
      <c r="G47" s="112">
        <f>+'4'!AG30</f>
        <v>1</v>
      </c>
      <c r="H47" s="105"/>
      <c r="I47" s="106" t="s">
        <v>155</v>
      </c>
      <c r="J47" s="106">
        <v>0</v>
      </c>
      <c r="L47" s="106">
        <f t="shared" ref="L47" si="19">+J47-K47</f>
        <v>0</v>
      </c>
      <c r="M47" s="106" t="s">
        <v>157</v>
      </c>
      <c r="O47" s="111"/>
      <c r="P47"/>
      <c r="Q47" s="111"/>
      <c r="R47"/>
    </row>
    <row r="48" spans="1:18" s="135" customFormat="1" ht="15" customHeight="1" x14ac:dyDescent="0.3">
      <c r="A48" s="131">
        <f t="shared" si="2"/>
        <v>44</v>
      </c>
      <c r="B48" s="131">
        <v>1</v>
      </c>
      <c r="C48" s="132" t="s">
        <v>195</v>
      </c>
      <c r="D48" s="132" t="s">
        <v>133</v>
      </c>
      <c r="E48" s="130">
        <v>3</v>
      </c>
      <c r="F48" s="130">
        <f t="shared" si="1"/>
        <v>3</v>
      </c>
      <c r="G48" s="133">
        <f>+'3'!AG10</f>
        <v>0.7</v>
      </c>
      <c r="H48" s="134" t="s">
        <v>246</v>
      </c>
      <c r="I48" s="135" t="s">
        <v>19</v>
      </c>
      <c r="J48" s="135">
        <v>20</v>
      </c>
      <c r="K48" s="135">
        <v>20</v>
      </c>
      <c r="L48" s="135">
        <f>+J48-K48</f>
        <v>0</v>
      </c>
      <c r="M48" s="135" t="s">
        <v>157</v>
      </c>
      <c r="N48" s="136"/>
      <c r="O48" s="141"/>
      <c r="P48" s="136"/>
      <c r="Q48" s="138"/>
    </row>
    <row r="49" spans="1:17" s="135" customFormat="1" ht="15" customHeight="1" x14ac:dyDescent="0.3">
      <c r="A49" s="131">
        <f t="shared" si="2"/>
        <v>45</v>
      </c>
      <c r="B49" s="131">
        <f>+B48+1</f>
        <v>2</v>
      </c>
      <c r="C49" s="132" t="s">
        <v>199</v>
      </c>
      <c r="D49" s="132" t="s">
        <v>20</v>
      </c>
      <c r="E49" s="130">
        <v>3</v>
      </c>
      <c r="F49" s="130">
        <f t="shared" si="1"/>
        <v>3</v>
      </c>
      <c r="G49" s="133">
        <f>+'3'!AG12</f>
        <v>0.9</v>
      </c>
      <c r="H49" s="134"/>
      <c r="I49" s="135" t="s">
        <v>189</v>
      </c>
      <c r="J49" s="135">
        <v>20</v>
      </c>
      <c r="L49" s="135">
        <f>+J49-K49</f>
        <v>20</v>
      </c>
      <c r="M49" s="135" t="s">
        <v>157</v>
      </c>
      <c r="N49" s="136"/>
      <c r="O49" s="141"/>
      <c r="P49" s="136"/>
      <c r="Q49" s="138"/>
    </row>
    <row r="50" spans="1:17" s="135" customFormat="1" ht="15" customHeight="1" x14ac:dyDescent="0.3">
      <c r="A50" s="131">
        <f t="shared" si="2"/>
        <v>46</v>
      </c>
      <c r="B50" s="131">
        <f t="shared" ref="B50:B59" si="20">+B49+1</f>
        <v>3</v>
      </c>
      <c r="C50" s="132" t="s">
        <v>198</v>
      </c>
      <c r="D50" s="132" t="s">
        <v>137</v>
      </c>
      <c r="E50" s="130">
        <v>3</v>
      </c>
      <c r="F50" s="130">
        <f t="shared" si="1"/>
        <v>0</v>
      </c>
      <c r="G50" s="133">
        <f>+'3'!AG14</f>
        <v>0.2</v>
      </c>
      <c r="H50" s="134"/>
      <c r="I50" s="135" t="s">
        <v>19</v>
      </c>
      <c r="J50" s="135">
        <v>20</v>
      </c>
      <c r="K50" s="135">
        <v>20</v>
      </c>
      <c r="L50" s="135">
        <f>+J50-K50</f>
        <v>0</v>
      </c>
      <c r="M50" s="135" t="s">
        <v>157</v>
      </c>
      <c r="N50" s="136"/>
      <c r="O50" s="141"/>
      <c r="P50" s="136"/>
      <c r="Q50" s="138"/>
    </row>
    <row r="51" spans="1:17" s="135" customFormat="1" ht="15" customHeight="1" x14ac:dyDescent="0.3">
      <c r="A51" s="131">
        <f t="shared" si="2"/>
        <v>47</v>
      </c>
      <c r="B51" s="131">
        <f t="shared" si="20"/>
        <v>4</v>
      </c>
      <c r="C51" s="132" t="s">
        <v>203</v>
      </c>
      <c r="D51" s="132" t="s">
        <v>149</v>
      </c>
      <c r="E51" s="130">
        <v>3</v>
      </c>
      <c r="F51" s="130">
        <f t="shared" si="1"/>
        <v>3</v>
      </c>
      <c r="G51" s="133">
        <f>+'3'!AG16</f>
        <v>1</v>
      </c>
      <c r="H51" s="134"/>
      <c r="I51" s="135" t="s">
        <v>155</v>
      </c>
      <c r="J51" s="135">
        <v>0</v>
      </c>
      <c r="L51" s="135">
        <f t="shared" ref="L51" si="21">+J51-K51</f>
        <v>0</v>
      </c>
      <c r="M51" s="135" t="s">
        <v>157</v>
      </c>
      <c r="N51" s="136"/>
      <c r="O51" s="141"/>
      <c r="P51" s="136"/>
      <c r="Q51" s="138"/>
    </row>
    <row r="52" spans="1:17" s="135" customFormat="1" ht="15" customHeight="1" x14ac:dyDescent="0.3">
      <c r="A52" s="131">
        <f t="shared" si="2"/>
        <v>48</v>
      </c>
      <c r="B52" s="131">
        <f t="shared" si="20"/>
        <v>5</v>
      </c>
      <c r="C52" s="139" t="s">
        <v>197</v>
      </c>
      <c r="D52" s="132" t="s">
        <v>142</v>
      </c>
      <c r="E52" s="130">
        <v>3</v>
      </c>
      <c r="F52" s="130">
        <f t="shared" si="1"/>
        <v>3</v>
      </c>
      <c r="G52" s="133">
        <f>+'3'!AG18</f>
        <v>0.6</v>
      </c>
      <c r="H52" s="134" t="s">
        <v>247</v>
      </c>
      <c r="I52" s="135" t="s">
        <v>155</v>
      </c>
      <c r="J52" s="135">
        <v>0</v>
      </c>
      <c r="L52" s="135">
        <f>+J52-K52</f>
        <v>0</v>
      </c>
      <c r="M52" s="135" t="s">
        <v>157</v>
      </c>
      <c r="N52" s="136"/>
      <c r="O52" s="141"/>
      <c r="P52" s="136"/>
      <c r="Q52" s="138"/>
    </row>
    <row r="53" spans="1:17" s="135" customFormat="1" ht="15" customHeight="1" x14ac:dyDescent="0.3">
      <c r="A53" s="131">
        <f t="shared" si="2"/>
        <v>49</v>
      </c>
      <c r="B53" s="131">
        <f t="shared" si="20"/>
        <v>6</v>
      </c>
      <c r="C53" s="132" t="s">
        <v>205</v>
      </c>
      <c r="D53" s="132" t="s">
        <v>150</v>
      </c>
      <c r="E53" s="130">
        <v>3</v>
      </c>
      <c r="F53" s="130">
        <f t="shared" si="1"/>
        <v>3</v>
      </c>
      <c r="G53" s="133">
        <f>+'3'!AG20</f>
        <v>1</v>
      </c>
      <c r="H53" s="134"/>
      <c r="I53" s="135" t="s">
        <v>159</v>
      </c>
      <c r="J53" s="135">
        <v>10</v>
      </c>
      <c r="L53" s="135">
        <f t="shared" ref="L53" si="22">+J53-K53</f>
        <v>10</v>
      </c>
      <c r="M53" s="135" t="s">
        <v>209</v>
      </c>
      <c r="N53" s="136" t="s">
        <v>208</v>
      </c>
      <c r="O53" s="141"/>
      <c r="P53" s="136"/>
      <c r="Q53" s="138"/>
    </row>
    <row r="54" spans="1:17" s="135" customFormat="1" ht="15" customHeight="1" x14ac:dyDescent="0.3">
      <c r="A54" s="131">
        <f t="shared" si="2"/>
        <v>50</v>
      </c>
      <c r="B54" s="131">
        <f t="shared" si="20"/>
        <v>7</v>
      </c>
      <c r="C54" s="132" t="s">
        <v>200</v>
      </c>
      <c r="D54" s="132" t="s">
        <v>184</v>
      </c>
      <c r="E54" s="130">
        <v>3</v>
      </c>
      <c r="F54" s="130">
        <f t="shared" si="1"/>
        <v>3</v>
      </c>
      <c r="G54" s="133">
        <f>+'3'!AG22</f>
        <v>1</v>
      </c>
      <c r="H54" s="134"/>
      <c r="I54" s="135" t="s">
        <v>155</v>
      </c>
      <c r="J54" s="135">
        <v>0</v>
      </c>
      <c r="L54" s="135">
        <f t="shared" ref="L54:L55" si="23">+J54-K54</f>
        <v>0</v>
      </c>
      <c r="M54" s="135" t="s">
        <v>157</v>
      </c>
      <c r="N54" s="136"/>
      <c r="O54" s="141"/>
      <c r="P54" s="136"/>
      <c r="Q54" s="138"/>
    </row>
    <row r="55" spans="1:17" s="135" customFormat="1" ht="15" customHeight="1" x14ac:dyDescent="0.3">
      <c r="A55" s="131">
        <f t="shared" si="2"/>
        <v>51</v>
      </c>
      <c r="B55" s="131">
        <f t="shared" si="20"/>
        <v>8</v>
      </c>
      <c r="C55" s="132" t="s">
        <v>201</v>
      </c>
      <c r="D55" s="132" t="s">
        <v>184</v>
      </c>
      <c r="E55" s="130">
        <v>3</v>
      </c>
      <c r="F55" s="130">
        <f t="shared" si="1"/>
        <v>3</v>
      </c>
      <c r="G55" s="133">
        <f>+'3'!AG24</f>
        <v>0.5</v>
      </c>
      <c r="H55" s="134" t="s">
        <v>248</v>
      </c>
      <c r="I55" s="135" t="s">
        <v>19</v>
      </c>
      <c r="J55" s="135">
        <v>20</v>
      </c>
      <c r="K55" s="135">
        <v>20</v>
      </c>
      <c r="L55" s="135">
        <f t="shared" si="23"/>
        <v>0</v>
      </c>
      <c r="M55" s="135" t="s">
        <v>157</v>
      </c>
      <c r="N55" s="136"/>
      <c r="O55" s="141"/>
      <c r="P55" s="136"/>
      <c r="Q55" s="138"/>
    </row>
    <row r="56" spans="1:17" s="135" customFormat="1" ht="15" customHeight="1" x14ac:dyDescent="0.3">
      <c r="A56" s="131">
        <f t="shared" si="2"/>
        <v>52</v>
      </c>
      <c r="B56" s="131">
        <f t="shared" si="20"/>
        <v>9</v>
      </c>
      <c r="C56" s="132" t="s">
        <v>196</v>
      </c>
      <c r="D56" s="132" t="s">
        <v>133</v>
      </c>
      <c r="E56" s="130">
        <v>3</v>
      </c>
      <c r="F56" s="130">
        <f t="shared" si="1"/>
        <v>3</v>
      </c>
      <c r="G56" s="133">
        <f>+'3'!AG26</f>
        <v>1</v>
      </c>
      <c r="H56" s="134"/>
      <c r="I56" s="135" t="s">
        <v>19</v>
      </c>
      <c r="J56" s="135">
        <v>20</v>
      </c>
      <c r="K56" s="135">
        <v>20</v>
      </c>
      <c r="L56" s="135">
        <f t="shared" ref="L56" si="24">+J56-K56</f>
        <v>0</v>
      </c>
      <c r="M56" s="135" t="s">
        <v>157</v>
      </c>
      <c r="N56" s="136"/>
      <c r="O56" s="141"/>
      <c r="P56" s="136"/>
      <c r="Q56" s="138"/>
    </row>
    <row r="57" spans="1:17" s="135" customFormat="1" ht="15" customHeight="1" x14ac:dyDescent="0.3">
      <c r="A57" s="131">
        <f t="shared" si="2"/>
        <v>53</v>
      </c>
      <c r="B57" s="131">
        <f t="shared" si="20"/>
        <v>10</v>
      </c>
      <c r="C57" s="132" t="s">
        <v>204</v>
      </c>
      <c r="D57" s="132" t="s">
        <v>150</v>
      </c>
      <c r="E57" s="130">
        <v>3</v>
      </c>
      <c r="F57" s="130">
        <f t="shared" si="1"/>
        <v>3</v>
      </c>
      <c r="G57" s="133">
        <f>+'3'!AG28</f>
        <v>1</v>
      </c>
      <c r="H57" s="134"/>
      <c r="I57" s="135" t="s">
        <v>159</v>
      </c>
      <c r="J57" s="135">
        <v>10</v>
      </c>
      <c r="L57" s="135">
        <f>+J57-K57</f>
        <v>10</v>
      </c>
      <c r="M57" s="135" t="s">
        <v>207</v>
      </c>
      <c r="N57" s="136" t="s">
        <v>206</v>
      </c>
      <c r="O57" s="141"/>
      <c r="P57" s="136"/>
      <c r="Q57" s="138"/>
    </row>
    <row r="58" spans="1:17" s="135" customFormat="1" ht="15" customHeight="1" x14ac:dyDescent="0.3">
      <c r="A58" s="131">
        <f t="shared" si="2"/>
        <v>54</v>
      </c>
      <c r="B58" s="131">
        <f t="shared" si="20"/>
        <v>11</v>
      </c>
      <c r="C58" s="139" t="s">
        <v>194</v>
      </c>
      <c r="D58" s="132" t="s">
        <v>133</v>
      </c>
      <c r="E58" s="130">
        <v>3</v>
      </c>
      <c r="F58" s="130">
        <f t="shared" si="1"/>
        <v>3</v>
      </c>
      <c r="G58" s="133">
        <f>+'3'!AG30</f>
        <v>0.8</v>
      </c>
      <c r="H58" s="134"/>
      <c r="I58" s="135" t="s">
        <v>19</v>
      </c>
      <c r="J58" s="135">
        <v>20</v>
      </c>
      <c r="K58" s="135">
        <v>20</v>
      </c>
      <c r="L58" s="135">
        <f t="shared" si="4"/>
        <v>0</v>
      </c>
      <c r="M58" s="135" t="s">
        <v>157</v>
      </c>
      <c r="N58" s="136"/>
      <c r="O58" s="141"/>
      <c r="P58" s="136"/>
      <c r="Q58" s="138"/>
    </row>
    <row r="59" spans="1:17" s="135" customFormat="1" ht="15" customHeight="1" x14ac:dyDescent="0.3">
      <c r="A59" s="131">
        <f t="shared" si="2"/>
        <v>55</v>
      </c>
      <c r="B59" s="131">
        <f t="shared" si="20"/>
        <v>12</v>
      </c>
      <c r="C59" s="132" t="s">
        <v>202</v>
      </c>
      <c r="D59" s="132" t="s">
        <v>186</v>
      </c>
      <c r="E59" s="130">
        <v>3</v>
      </c>
      <c r="F59" s="130">
        <f t="shared" si="1"/>
        <v>3</v>
      </c>
      <c r="G59" s="133">
        <f>+'3'!AG32</f>
        <v>0.8</v>
      </c>
      <c r="H59" s="134"/>
      <c r="I59" s="135" t="s">
        <v>155</v>
      </c>
      <c r="J59" s="135">
        <v>0</v>
      </c>
      <c r="L59" s="135">
        <f t="shared" ref="L59" si="25">+J59-K59</f>
        <v>0</v>
      </c>
      <c r="M59" s="135" t="s">
        <v>157</v>
      </c>
      <c r="N59" s="136"/>
      <c r="O59" s="141"/>
      <c r="P59" s="136"/>
      <c r="Q59" s="138"/>
    </row>
    <row r="60" spans="1:17" s="106" customFormat="1" ht="15" customHeight="1" x14ac:dyDescent="0.3">
      <c r="A60" s="116">
        <f t="shared" si="2"/>
        <v>56</v>
      </c>
      <c r="B60" s="103">
        <v>1</v>
      </c>
      <c r="C60" s="117" t="s">
        <v>214</v>
      </c>
      <c r="D60" s="117" t="s">
        <v>215</v>
      </c>
      <c r="E60" s="104">
        <v>2</v>
      </c>
      <c r="F60" s="104">
        <f t="shared" si="1"/>
        <v>2</v>
      </c>
      <c r="G60" s="112">
        <f>+'2'!AG10</f>
        <v>0.9</v>
      </c>
      <c r="H60" s="105"/>
      <c r="I60" s="106" t="s">
        <v>155</v>
      </c>
      <c r="J60" s="106">
        <v>20</v>
      </c>
      <c r="K60" s="106">
        <v>20</v>
      </c>
      <c r="L60" s="106">
        <f>+J60-K60</f>
        <v>0</v>
      </c>
      <c r="O60" s="115"/>
      <c r="P60" s="111"/>
      <c r="Q60"/>
    </row>
    <row r="61" spans="1:17" s="106" customFormat="1" ht="15" customHeight="1" x14ac:dyDescent="0.3">
      <c r="A61" s="116">
        <f t="shared" si="2"/>
        <v>57</v>
      </c>
      <c r="B61" s="103">
        <f>+B60+1</f>
        <v>2</v>
      </c>
      <c r="C61" s="117" t="s">
        <v>216</v>
      </c>
      <c r="D61" s="117" t="s">
        <v>150</v>
      </c>
      <c r="E61" s="104">
        <v>2</v>
      </c>
      <c r="F61" s="104">
        <f t="shared" si="1"/>
        <v>2</v>
      </c>
      <c r="G61" s="112">
        <f>+'2'!AG12</f>
        <v>0.9</v>
      </c>
      <c r="H61" s="105"/>
      <c r="I61" s="106" t="s">
        <v>159</v>
      </c>
      <c r="J61" s="106">
        <v>10</v>
      </c>
      <c r="L61" s="106">
        <f t="shared" ref="L61" si="26">+J61-K61</f>
        <v>10</v>
      </c>
      <c r="O61" s="111"/>
      <c r="P61" s="111"/>
      <c r="Q61"/>
    </row>
    <row r="62" spans="1:17" s="106" customFormat="1" ht="15" customHeight="1" x14ac:dyDescent="0.3">
      <c r="A62" s="116">
        <f t="shared" si="2"/>
        <v>58</v>
      </c>
      <c r="B62" s="103">
        <f t="shared" ref="B62:B63" si="27">+B61+1</f>
        <v>3</v>
      </c>
      <c r="C62" s="117" t="s">
        <v>210</v>
      </c>
      <c r="D62" s="117" t="s">
        <v>142</v>
      </c>
      <c r="E62" s="104">
        <v>2</v>
      </c>
      <c r="F62" s="104">
        <f t="shared" si="1"/>
        <v>2</v>
      </c>
      <c r="G62" s="112">
        <f>+'2'!AG14</f>
        <v>0.9</v>
      </c>
      <c r="H62" s="105"/>
      <c r="I62" s="106" t="s">
        <v>155</v>
      </c>
      <c r="J62" s="106">
        <v>0</v>
      </c>
      <c r="L62" s="106">
        <f t="shared" si="4"/>
        <v>0</v>
      </c>
      <c r="O62" s="111"/>
      <c r="P62" s="111"/>
      <c r="Q62"/>
    </row>
    <row r="63" spans="1:17" s="106" customFormat="1" ht="15" customHeight="1" x14ac:dyDescent="0.3">
      <c r="A63" s="116">
        <f t="shared" si="2"/>
        <v>59</v>
      </c>
      <c r="B63" s="103">
        <f t="shared" si="27"/>
        <v>4</v>
      </c>
      <c r="C63" s="117" t="s">
        <v>211</v>
      </c>
      <c r="D63" s="117" t="s">
        <v>142</v>
      </c>
      <c r="E63" s="104">
        <v>2</v>
      </c>
      <c r="F63" s="104">
        <f t="shared" si="1"/>
        <v>2</v>
      </c>
      <c r="G63" s="112">
        <f>+'2'!AG16</f>
        <v>0.7</v>
      </c>
      <c r="H63" s="105" t="s">
        <v>221</v>
      </c>
      <c r="I63" s="106" t="s">
        <v>155</v>
      </c>
      <c r="J63" s="106">
        <v>0</v>
      </c>
      <c r="L63" s="106">
        <f t="shared" ref="L63" si="28">+J63-K63</f>
        <v>0</v>
      </c>
      <c r="O63" s="111"/>
      <c r="P63" s="111"/>
      <c r="Q63"/>
    </row>
    <row r="64" spans="1:17" s="135" customFormat="1" ht="15" customHeight="1" x14ac:dyDescent="0.3">
      <c r="A64" s="131">
        <f t="shared" si="2"/>
        <v>60</v>
      </c>
      <c r="B64" s="131">
        <v>1</v>
      </c>
      <c r="C64" s="132" t="s">
        <v>214</v>
      </c>
      <c r="D64" s="132" t="s">
        <v>215</v>
      </c>
      <c r="E64" s="130">
        <v>1</v>
      </c>
      <c r="F64" s="130">
        <f t="shared" si="1"/>
        <v>1</v>
      </c>
      <c r="G64" s="133">
        <f>+'1'!AG10</f>
        <v>0.8</v>
      </c>
      <c r="H64" s="134"/>
      <c r="I64" s="135" t="s">
        <v>19</v>
      </c>
      <c r="J64" s="135">
        <v>20</v>
      </c>
      <c r="K64" s="135">
        <v>20</v>
      </c>
      <c r="L64" s="135">
        <f t="shared" si="4"/>
        <v>0</v>
      </c>
    </row>
    <row r="65" spans="1:17" s="108" customFormat="1" x14ac:dyDescent="0.25">
      <c r="A65" s="109" t="s">
        <v>22</v>
      </c>
      <c r="B65" s="109"/>
      <c r="G65" s="110"/>
      <c r="L65" s="106"/>
    </row>
    <row r="66" spans="1:17" s="106" customFormat="1" ht="15" customHeight="1" x14ac:dyDescent="0.3">
      <c r="A66" s="119">
        <v>1</v>
      </c>
      <c r="B66" s="119"/>
      <c r="C66" s="117" t="s">
        <v>131</v>
      </c>
      <c r="D66" s="117" t="s">
        <v>150</v>
      </c>
      <c r="E66" s="104">
        <v>8</v>
      </c>
      <c r="F66" s="104">
        <f>IF(G66&gt;=50,E66,0)</f>
        <v>0</v>
      </c>
      <c r="G66" s="112"/>
      <c r="H66" s="105"/>
      <c r="I66" s="106" t="s">
        <v>19</v>
      </c>
      <c r="J66" s="106">
        <v>20</v>
      </c>
      <c r="L66" s="106">
        <f>+J66-K66</f>
        <v>20</v>
      </c>
    </row>
    <row r="67" spans="1:17" s="106" customFormat="1" ht="15" customHeight="1" x14ac:dyDescent="0.3">
      <c r="A67" s="119">
        <f>+A66+1</f>
        <v>2</v>
      </c>
      <c r="B67" s="119"/>
      <c r="C67" s="118" t="s">
        <v>167</v>
      </c>
      <c r="D67" s="117" t="s">
        <v>150</v>
      </c>
      <c r="E67" s="104">
        <v>6</v>
      </c>
      <c r="F67" s="104">
        <f>IF(G67&gt;=50,E67,0)</f>
        <v>0</v>
      </c>
      <c r="G67" s="112"/>
      <c r="H67" s="105" t="s">
        <v>169</v>
      </c>
      <c r="I67" s="106" t="s">
        <v>159</v>
      </c>
      <c r="J67" s="106">
        <v>10</v>
      </c>
      <c r="L67" s="106">
        <f>+J67-K67</f>
        <v>10</v>
      </c>
      <c r="M67" s="106" t="s">
        <v>171</v>
      </c>
      <c r="N67" s="111" t="s">
        <v>170</v>
      </c>
      <c r="Q67"/>
    </row>
    <row r="68" spans="1:17" s="106" customFormat="1" ht="15" customHeight="1" x14ac:dyDescent="0.3">
      <c r="A68" s="119">
        <f t="shared" ref="A68:A69" si="29">+A67+1</f>
        <v>3</v>
      </c>
      <c r="B68" s="119"/>
      <c r="C68" s="117" t="s">
        <v>212</v>
      </c>
      <c r="D68" s="117" t="s">
        <v>133</v>
      </c>
      <c r="E68" s="104">
        <v>2</v>
      </c>
      <c r="F68" s="104">
        <f>IF(G68&gt;=50,E68,0)</f>
        <v>0</v>
      </c>
      <c r="G68" s="112"/>
      <c r="H68" s="105"/>
      <c r="I68" s="106" t="s">
        <v>19</v>
      </c>
      <c r="J68" s="106">
        <v>20</v>
      </c>
      <c r="L68" s="106">
        <f>+J68-K68</f>
        <v>20</v>
      </c>
      <c r="M68" s="106" t="s">
        <v>157</v>
      </c>
      <c r="O68" s="111"/>
      <c r="P68" s="111"/>
      <c r="Q68"/>
    </row>
    <row r="69" spans="1:17" s="106" customFormat="1" ht="15" customHeight="1" x14ac:dyDescent="0.3">
      <c r="A69" s="119">
        <f t="shared" si="29"/>
        <v>4</v>
      </c>
      <c r="B69" s="119"/>
      <c r="C69" s="117" t="s">
        <v>213</v>
      </c>
      <c r="D69" s="117" t="s">
        <v>133</v>
      </c>
      <c r="E69" s="104">
        <v>2</v>
      </c>
      <c r="F69" s="104">
        <f>IF(G69&gt;=50,E69,0)</f>
        <v>0</v>
      </c>
      <c r="G69" s="112"/>
      <c r="H69" s="105"/>
      <c r="I69" s="106" t="s">
        <v>19</v>
      </c>
      <c r="J69" s="106">
        <v>20</v>
      </c>
      <c r="L69" s="106">
        <f>+J69-K69</f>
        <v>20</v>
      </c>
      <c r="M69" s="106" t="s">
        <v>157</v>
      </c>
      <c r="O69" s="111"/>
      <c r="P69" s="111"/>
      <c r="Q69"/>
    </row>
  </sheetData>
  <mergeCells count="2">
    <mergeCell ref="E1:H1"/>
    <mergeCell ref="E2:H2"/>
  </mergeCells>
  <conditionalFormatting sqref="G5:G64">
    <cfRule type="cellIs" dxfId="310" priority="1" operator="between">
      <formula>0.8</formula>
      <formula>1</formula>
    </cfRule>
    <cfRule type="cellIs" dxfId="309" priority="2" operator="between">
      <formula>0.5</formula>
      <formula>0.79999</formula>
    </cfRule>
    <cfRule type="cellIs" dxfId="308" priority="3" operator="lessThan">
      <formula>0.5</formula>
    </cfRule>
  </conditionalFormatting>
  <printOptions horizontalCentered="1"/>
  <pageMargins left="0.62992125984251968" right="0.62992125984251968" top="1.3385826771653544" bottom="1.1417322834645669" header="0.51181102362204722" footer="0.51181102362204722"/>
  <pageSetup paperSize="9" scale="64" fitToHeight="3" orientation="portrait" horizontalDpi="300" verticalDpi="300" r:id="rId1"/>
  <headerFooter>
    <oddHeader>&amp;L&amp;G&amp;C&amp;"Times New Roman,Tučné"&amp;18TESTY VÝKONNOSTIZáverečná správa predsedu testovacej komisie</oddHeader>
    <oddFooter>&amp;L&amp;"Times New Roman,Tučné"&amp;12Predseda testovacej komisie&amp;R&amp;"Times New Roman,Tučné"&amp;12Dátum..................................      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8" sqref="G8"/>
    </sheetView>
  </sheetViews>
  <sheetFormatPr defaultRowHeight="15" x14ac:dyDescent="0.25"/>
  <cols>
    <col min="1" max="1" width="31.42578125" customWidth="1"/>
    <col min="2" max="9" width="8.140625" style="88" customWidth="1"/>
  </cols>
  <sheetData>
    <row r="1" spans="1:9" x14ac:dyDescent="0.25">
      <c r="A1" s="83" t="s">
        <v>110</v>
      </c>
      <c r="B1" s="84">
        <v>8</v>
      </c>
      <c r="C1" s="84">
        <v>7</v>
      </c>
      <c r="D1" s="84">
        <v>6</v>
      </c>
      <c r="E1" s="84">
        <v>5</v>
      </c>
      <c r="F1" s="84">
        <v>4</v>
      </c>
      <c r="G1" s="84">
        <v>3</v>
      </c>
      <c r="H1" s="84">
        <v>2</v>
      </c>
      <c r="I1" s="84">
        <v>1</v>
      </c>
    </row>
    <row r="2" spans="1:9" x14ac:dyDescent="0.25">
      <c r="A2" s="83" t="s">
        <v>108</v>
      </c>
      <c r="B2" s="85" t="s">
        <v>230</v>
      </c>
      <c r="C2" s="85" t="s">
        <v>231</v>
      </c>
      <c r="D2" s="85" t="s">
        <v>236</v>
      </c>
      <c r="E2" s="85" t="s">
        <v>239</v>
      </c>
      <c r="F2" s="85" t="s">
        <v>245</v>
      </c>
      <c r="G2" s="85" t="s">
        <v>249</v>
      </c>
      <c r="H2" s="85" t="s">
        <v>232</v>
      </c>
      <c r="I2" s="85" t="s">
        <v>233</v>
      </c>
    </row>
    <row r="3" spans="1:9" x14ac:dyDescent="0.25">
      <c r="A3" s="83" t="s">
        <v>99</v>
      </c>
      <c r="B3" s="87">
        <v>5.9027777777777776E-3</v>
      </c>
      <c r="C3" s="87">
        <v>5.8449074074074072E-3</v>
      </c>
      <c r="D3" s="87">
        <v>1.0300925925925927E-2</v>
      </c>
      <c r="E3" s="87">
        <v>8.3333333333333332E-3</v>
      </c>
      <c r="F3" s="87">
        <v>6.1342592592592594E-3</v>
      </c>
      <c r="G3" s="87">
        <v>6.9444444444444441E-3</v>
      </c>
      <c r="H3" s="87">
        <v>8.564814814814815E-3</v>
      </c>
      <c r="I3" s="87">
        <v>8.564814814814815E-3</v>
      </c>
    </row>
    <row r="4" spans="1:9" x14ac:dyDescent="0.25">
      <c r="A4" s="83" t="s">
        <v>100</v>
      </c>
      <c r="B4" s="86" t="s">
        <v>105</v>
      </c>
      <c r="C4" s="87">
        <v>4.8032407407407407E-3</v>
      </c>
      <c r="D4" s="87">
        <v>5.5555555555555558E-3</v>
      </c>
      <c r="E4" s="86" t="s">
        <v>106</v>
      </c>
      <c r="F4" s="86" t="s">
        <v>106</v>
      </c>
      <c r="G4" s="87">
        <v>4.5138888888888893E-3</v>
      </c>
      <c r="H4" s="87">
        <v>5.7291666666666671E-3</v>
      </c>
      <c r="I4" s="87">
        <v>5.9027777777777776E-3</v>
      </c>
    </row>
    <row r="5" spans="1:9" x14ac:dyDescent="0.25">
      <c r="A5" s="83" t="s">
        <v>101</v>
      </c>
      <c r="B5" s="86">
        <v>11</v>
      </c>
      <c r="C5" s="86">
        <v>12</v>
      </c>
      <c r="D5" s="86">
        <v>6</v>
      </c>
      <c r="E5" s="86">
        <v>3</v>
      </c>
      <c r="F5" s="86">
        <v>11</v>
      </c>
      <c r="G5" s="86">
        <v>12</v>
      </c>
      <c r="H5" s="86">
        <v>4</v>
      </c>
      <c r="I5" s="86">
        <v>1</v>
      </c>
    </row>
    <row r="6" spans="1:9" x14ac:dyDescent="0.25">
      <c r="A6" s="91" t="s">
        <v>103</v>
      </c>
      <c r="B6" s="92">
        <v>6</v>
      </c>
      <c r="C6" s="92">
        <v>9</v>
      </c>
      <c r="D6" s="92">
        <v>4</v>
      </c>
      <c r="E6" s="92">
        <v>1</v>
      </c>
      <c r="F6" s="92">
        <v>6</v>
      </c>
      <c r="G6" s="92">
        <v>8</v>
      </c>
      <c r="H6" s="92">
        <v>3</v>
      </c>
      <c r="I6" s="92">
        <v>1</v>
      </c>
    </row>
    <row r="7" spans="1:9" x14ac:dyDescent="0.25">
      <c r="A7" s="93" t="s">
        <v>104</v>
      </c>
      <c r="B7" s="94">
        <v>5</v>
      </c>
      <c r="C7" s="94">
        <v>3</v>
      </c>
      <c r="D7" s="94">
        <v>2</v>
      </c>
      <c r="E7" s="94">
        <v>2</v>
      </c>
      <c r="F7" s="94">
        <v>5</v>
      </c>
      <c r="G7" s="94">
        <v>3</v>
      </c>
      <c r="H7" s="94">
        <v>1</v>
      </c>
      <c r="I7" s="94">
        <v>0</v>
      </c>
    </row>
    <row r="8" spans="1:9" x14ac:dyDescent="0.25">
      <c r="A8" s="95" t="s">
        <v>102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1</v>
      </c>
      <c r="H8" s="96">
        <v>0</v>
      </c>
      <c r="I8" s="96">
        <v>0</v>
      </c>
    </row>
    <row r="9" spans="1:9" x14ac:dyDescent="0.25">
      <c r="A9" s="83" t="s">
        <v>109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</row>
    <row r="10" spans="1:9" x14ac:dyDescent="0.25">
      <c r="A10" s="83" t="s">
        <v>107</v>
      </c>
      <c r="B10" s="87">
        <f t="shared" ref="B10:I10" si="0">+B9*B3</f>
        <v>0</v>
      </c>
      <c r="C10" s="87">
        <f t="shared" si="0"/>
        <v>0</v>
      </c>
      <c r="D10" s="87">
        <f t="shared" si="0"/>
        <v>0</v>
      </c>
      <c r="E10" s="87">
        <f t="shared" si="0"/>
        <v>0</v>
      </c>
      <c r="F10" s="87">
        <f t="shared" si="0"/>
        <v>0</v>
      </c>
      <c r="G10" s="87">
        <f t="shared" si="0"/>
        <v>0</v>
      </c>
      <c r="H10" s="87">
        <f t="shared" ref="H10" si="1">+H9*H3</f>
        <v>0</v>
      </c>
      <c r="I10" s="87">
        <f t="shared" si="0"/>
        <v>0</v>
      </c>
    </row>
    <row r="11" spans="1:9" x14ac:dyDescent="0.25">
      <c r="H11" s="89" t="s">
        <v>111</v>
      </c>
      <c r="I11" s="90">
        <f>SUM(B10:I10)</f>
        <v>0</v>
      </c>
    </row>
    <row r="12" spans="1:9" x14ac:dyDescent="0.25">
      <c r="G12" s="89"/>
      <c r="H12" s="8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35"/>
  <sheetViews>
    <sheetView topLeftCell="A6" zoomScale="70" zoomScaleNormal="70" zoomScaleSheetLayoutView="80" workbookViewId="0">
      <selection activeCell="S31" sqref="S31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10.140625" customWidth="1"/>
  </cols>
  <sheetData>
    <row r="1" spans="1:34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4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</row>
    <row r="5" spans="1:34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1</v>
      </c>
      <c r="AE5" s="155"/>
      <c r="AF5" s="156"/>
    </row>
    <row r="6" spans="1:34" s="1" customFormat="1" ht="24.75" customHeight="1" thickBot="1" x14ac:dyDescent="0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7"/>
      <c r="O6" s="18"/>
      <c r="P6" s="18"/>
    </row>
    <row r="7" spans="1:34" s="1" customFormat="1" ht="54.75" customHeight="1" thickBot="1" x14ac:dyDescent="0.35">
      <c r="A7" s="25"/>
      <c r="B7" s="70"/>
      <c r="C7" s="164" t="s">
        <v>112</v>
      </c>
      <c r="D7" s="158"/>
      <c r="E7" s="165"/>
      <c r="F7" s="157" t="s">
        <v>113</v>
      </c>
      <c r="G7" s="158"/>
      <c r="H7" s="165"/>
      <c r="I7" s="157" t="s">
        <v>114</v>
      </c>
      <c r="J7" s="158"/>
      <c r="K7" s="165"/>
      <c r="L7" s="157" t="s">
        <v>115</v>
      </c>
      <c r="M7" s="158"/>
      <c r="N7" s="165"/>
      <c r="O7" s="157" t="s">
        <v>116</v>
      </c>
      <c r="P7" s="158"/>
      <c r="Q7" s="158"/>
      <c r="R7" s="166" t="s">
        <v>117</v>
      </c>
      <c r="S7" s="158"/>
      <c r="T7" s="165"/>
      <c r="U7" s="157" t="s">
        <v>118</v>
      </c>
      <c r="V7" s="158"/>
      <c r="W7" s="165"/>
      <c r="X7" s="157" t="s">
        <v>119</v>
      </c>
      <c r="Y7" s="158"/>
      <c r="Z7" s="165"/>
      <c r="AA7" s="157" t="s">
        <v>120</v>
      </c>
      <c r="AB7" s="158"/>
      <c r="AC7" s="165"/>
      <c r="AD7" s="157" t="s">
        <v>121</v>
      </c>
      <c r="AE7" s="158"/>
      <c r="AF7" s="159"/>
    </row>
    <row r="8" spans="1:34" s="2" customFormat="1" ht="37.5" customHeight="1" thickBot="1" x14ac:dyDescent="0.3">
      <c r="A8" s="71" t="s">
        <v>7</v>
      </c>
      <c r="B8" s="72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3"/>
      <c r="R8" s="161">
        <v>6</v>
      </c>
      <c r="S8" s="161"/>
      <c r="T8" s="162"/>
      <c r="U8" s="160">
        <v>7</v>
      </c>
      <c r="V8" s="161"/>
      <c r="W8" s="162"/>
      <c r="X8" s="160">
        <v>8</v>
      </c>
      <c r="Y8" s="161"/>
      <c r="Z8" s="176"/>
      <c r="AA8" s="161">
        <v>9</v>
      </c>
      <c r="AB8" s="161"/>
      <c r="AC8" s="162"/>
      <c r="AD8" s="160">
        <v>10</v>
      </c>
      <c r="AE8" s="161"/>
      <c r="AF8" s="176"/>
      <c r="AG8" s="19" t="s">
        <v>3</v>
      </c>
    </row>
    <row r="9" spans="1:34" s="15" customFormat="1" ht="17.25" customHeight="1" thickBot="1" x14ac:dyDescent="0.3">
      <c r="A9" s="167">
        <v>1</v>
      </c>
      <c r="B9" s="169" t="str">
        <f>+Záv_správa!C64</f>
        <v>Pucherová Mária Sofia</v>
      </c>
      <c r="C9" s="81">
        <v>1</v>
      </c>
      <c r="D9" s="97">
        <v>1</v>
      </c>
      <c r="E9" s="97">
        <v>0</v>
      </c>
      <c r="F9" s="81">
        <v>1</v>
      </c>
      <c r="G9" s="97">
        <v>1</v>
      </c>
      <c r="H9" s="97">
        <v>1</v>
      </c>
      <c r="I9" s="81">
        <v>1</v>
      </c>
      <c r="J9" s="97">
        <v>1</v>
      </c>
      <c r="K9" s="97">
        <v>0</v>
      </c>
      <c r="L9" s="122">
        <v>1</v>
      </c>
      <c r="M9" s="123">
        <v>1</v>
      </c>
      <c r="N9" s="123">
        <v>1</v>
      </c>
      <c r="O9" s="81">
        <v>1</v>
      </c>
      <c r="P9" s="97">
        <v>0</v>
      </c>
      <c r="Q9" s="100">
        <v>0</v>
      </c>
      <c r="R9" s="101"/>
      <c r="S9" s="97"/>
      <c r="T9" s="97"/>
      <c r="U9" s="81"/>
      <c r="V9" s="97"/>
      <c r="W9" s="97"/>
      <c r="X9" s="81"/>
      <c r="Y9" s="97"/>
      <c r="Z9" s="24"/>
      <c r="AA9" s="50"/>
      <c r="AB9" s="23"/>
      <c r="AC9" s="23"/>
      <c r="AD9" s="22"/>
      <c r="AE9" s="23"/>
      <c r="AF9" s="24"/>
      <c r="AG9" s="16"/>
      <c r="AH9" s="64">
        <f>SUM(C9:AG9)/30</f>
        <v>0.36666666666666664</v>
      </c>
    </row>
    <row r="10" spans="1:34" s="12" customFormat="1" ht="23.25" customHeight="1" thickBot="1" x14ac:dyDescent="0.3">
      <c r="A10" s="168"/>
      <c r="B10" s="170"/>
      <c r="C10" s="171">
        <f>IF((C9+D9+E9)&gt;1,1,0)</f>
        <v>1</v>
      </c>
      <c r="D10" s="172"/>
      <c r="E10" s="173"/>
      <c r="F10" s="171">
        <f>IF((F9+G9+H9)&gt;1,1,0)</f>
        <v>1</v>
      </c>
      <c r="G10" s="172"/>
      <c r="H10" s="173"/>
      <c r="I10" s="171">
        <f>IF((I9+J9+K9)&gt;1,1,0)</f>
        <v>1</v>
      </c>
      <c r="J10" s="172"/>
      <c r="K10" s="173"/>
      <c r="L10" s="171">
        <f>IF((L9+M9+N9)&gt;1,1,0)</f>
        <v>1</v>
      </c>
      <c r="M10" s="172"/>
      <c r="N10" s="173"/>
      <c r="O10" s="171">
        <f>IF((O9+P9+Q9)&gt;1,1,0)</f>
        <v>0</v>
      </c>
      <c r="P10" s="172"/>
      <c r="Q10" s="174"/>
      <c r="R10" s="172">
        <v>0</v>
      </c>
      <c r="S10" s="172"/>
      <c r="T10" s="173"/>
      <c r="U10" s="171">
        <v>1</v>
      </c>
      <c r="V10" s="172"/>
      <c r="W10" s="173"/>
      <c r="X10" s="171">
        <v>1</v>
      </c>
      <c r="Y10" s="172"/>
      <c r="Z10" s="175"/>
      <c r="AA10" s="172">
        <v>1</v>
      </c>
      <c r="AB10" s="172"/>
      <c r="AC10" s="173"/>
      <c r="AD10" s="171">
        <v>1</v>
      </c>
      <c r="AE10" s="172"/>
      <c r="AF10" s="175"/>
      <c r="AG10" s="20">
        <f>AVERAGE(C10:AF10)</f>
        <v>0.8</v>
      </c>
    </row>
    <row r="11" spans="1:34" s="15" customFormat="1" ht="17.25" customHeight="1" thickBot="1" x14ac:dyDescent="0.3">
      <c r="A11" s="167">
        <f>+A9+1</f>
        <v>2</v>
      </c>
      <c r="B11" s="169"/>
      <c r="C11" s="81">
        <v>0</v>
      </c>
      <c r="D11" s="97">
        <v>0</v>
      </c>
      <c r="E11" s="97">
        <v>0</v>
      </c>
      <c r="F11" s="81">
        <v>0</v>
      </c>
      <c r="G11" s="97">
        <v>0</v>
      </c>
      <c r="H11" s="97">
        <v>0</v>
      </c>
      <c r="I11" s="81">
        <v>0</v>
      </c>
      <c r="J11" s="97">
        <v>0</v>
      </c>
      <c r="K11" s="97">
        <v>0</v>
      </c>
      <c r="L11" s="81">
        <v>0</v>
      </c>
      <c r="M11" s="97">
        <v>0</v>
      </c>
      <c r="N11" s="97">
        <v>0</v>
      </c>
      <c r="O11" s="81">
        <v>0</v>
      </c>
      <c r="P11" s="97">
        <v>0</v>
      </c>
      <c r="Q11" s="100">
        <v>0</v>
      </c>
      <c r="R11" s="101">
        <v>0</v>
      </c>
      <c r="S11" s="97">
        <v>0</v>
      </c>
      <c r="T11" s="97">
        <v>0</v>
      </c>
      <c r="U11" s="81">
        <v>0</v>
      </c>
      <c r="V11" s="97">
        <v>0</v>
      </c>
      <c r="W11" s="97">
        <v>0</v>
      </c>
      <c r="X11" s="81">
        <v>0</v>
      </c>
      <c r="Y11" s="97">
        <v>0</v>
      </c>
      <c r="Z11" s="24">
        <v>0</v>
      </c>
      <c r="AA11" s="50">
        <v>0</v>
      </c>
      <c r="AB11" s="23">
        <v>0</v>
      </c>
      <c r="AC11" s="23">
        <v>0</v>
      </c>
      <c r="AD11" s="22">
        <v>0</v>
      </c>
      <c r="AE11" s="23">
        <v>0</v>
      </c>
      <c r="AF11" s="24">
        <v>0</v>
      </c>
      <c r="AG11" s="16"/>
      <c r="AH11" s="64">
        <f>SUM(C11:AG11)/30</f>
        <v>0</v>
      </c>
    </row>
    <row r="12" spans="1:34" s="12" customFormat="1" ht="23.25" customHeight="1" thickBot="1" x14ac:dyDescent="0.3">
      <c r="A12" s="177"/>
      <c r="B12" s="178"/>
      <c r="C12" s="171">
        <f>IF((C11+D11+E11)&gt;1,1,0)</f>
        <v>0</v>
      </c>
      <c r="D12" s="172"/>
      <c r="E12" s="173"/>
      <c r="F12" s="171">
        <f>IF((F11+G11+H11)&gt;1,1,0)</f>
        <v>0</v>
      </c>
      <c r="G12" s="172"/>
      <c r="H12" s="173"/>
      <c r="I12" s="171">
        <f>IF((I11+J11+K11)&gt;1,1,0)</f>
        <v>0</v>
      </c>
      <c r="J12" s="172"/>
      <c r="K12" s="173"/>
      <c r="L12" s="171">
        <f>IF((L11+M11+N11)&gt;1,1,0)</f>
        <v>0</v>
      </c>
      <c r="M12" s="172"/>
      <c r="N12" s="173"/>
      <c r="O12" s="171">
        <f>IF((O11+P11+Q11)&gt;1,1,0)</f>
        <v>0</v>
      </c>
      <c r="P12" s="172"/>
      <c r="Q12" s="174"/>
      <c r="R12" s="172">
        <f>IF((R11+S11+T11)&gt;1,1,0)</f>
        <v>0</v>
      </c>
      <c r="S12" s="172"/>
      <c r="T12" s="173"/>
      <c r="U12" s="171">
        <f>IF((U11+V11+W11)&gt;1,1,0)</f>
        <v>0</v>
      </c>
      <c r="V12" s="172"/>
      <c r="W12" s="173"/>
      <c r="X12" s="171">
        <f>IF((X11+Y11+Z11)&gt;1,1,0)</f>
        <v>0</v>
      </c>
      <c r="Y12" s="172"/>
      <c r="Z12" s="175"/>
      <c r="AA12" s="172">
        <f>IF((AA11+AB11+AC11)&gt;1,1,0)</f>
        <v>0</v>
      </c>
      <c r="AB12" s="172"/>
      <c r="AC12" s="173"/>
      <c r="AD12" s="171">
        <f>IF((AD11+AE11+AF11)&gt;1,1,0)</f>
        <v>0</v>
      </c>
      <c r="AE12" s="172"/>
      <c r="AF12" s="175"/>
      <c r="AG12" s="20">
        <f>AVERAGE(C12:AF12)</f>
        <v>0</v>
      </c>
    </row>
    <row r="13" spans="1:34" s="15" customFormat="1" ht="17.25" customHeight="1" thickBot="1" x14ac:dyDescent="0.3">
      <c r="A13" s="167">
        <f t="shared" ref="A13" si="0">+A11+1</f>
        <v>3</v>
      </c>
      <c r="B13" s="169"/>
      <c r="C13" s="81">
        <v>0</v>
      </c>
      <c r="D13" s="97">
        <v>0</v>
      </c>
      <c r="E13" s="97">
        <v>0</v>
      </c>
      <c r="F13" s="81">
        <v>0</v>
      </c>
      <c r="G13" s="97">
        <v>0</v>
      </c>
      <c r="H13" s="97">
        <v>0</v>
      </c>
      <c r="I13" s="81">
        <v>0</v>
      </c>
      <c r="J13" s="97">
        <v>0</v>
      </c>
      <c r="K13" s="97">
        <v>0</v>
      </c>
      <c r="L13" s="81">
        <v>0</v>
      </c>
      <c r="M13" s="97">
        <v>0</v>
      </c>
      <c r="N13" s="97">
        <v>0</v>
      </c>
      <c r="O13" s="81">
        <v>0</v>
      </c>
      <c r="P13" s="97">
        <v>0</v>
      </c>
      <c r="Q13" s="100">
        <v>0</v>
      </c>
      <c r="R13" s="101">
        <v>0</v>
      </c>
      <c r="S13" s="97">
        <v>0</v>
      </c>
      <c r="T13" s="97">
        <v>0</v>
      </c>
      <c r="U13" s="81">
        <v>0</v>
      </c>
      <c r="V13" s="97">
        <v>0</v>
      </c>
      <c r="W13" s="97">
        <v>0</v>
      </c>
      <c r="X13" s="81">
        <v>0</v>
      </c>
      <c r="Y13" s="97">
        <v>0</v>
      </c>
      <c r="Z13" s="24">
        <v>0</v>
      </c>
      <c r="AA13" s="50">
        <v>0</v>
      </c>
      <c r="AB13" s="23">
        <v>0</v>
      </c>
      <c r="AC13" s="23">
        <v>0</v>
      </c>
      <c r="AD13" s="22">
        <v>0</v>
      </c>
      <c r="AE13" s="23">
        <v>0</v>
      </c>
      <c r="AF13" s="24">
        <v>0</v>
      </c>
      <c r="AG13" s="16"/>
      <c r="AH13" s="64">
        <f>SUM(C13:AG13)/30</f>
        <v>0</v>
      </c>
    </row>
    <row r="14" spans="1:34" s="12" customFormat="1" ht="23.25" customHeight="1" thickBot="1" x14ac:dyDescent="0.3">
      <c r="A14" s="177"/>
      <c r="B14" s="178"/>
      <c r="C14" s="171">
        <f>IF((C13+D13+E13)&gt;1,1,0)</f>
        <v>0</v>
      </c>
      <c r="D14" s="172"/>
      <c r="E14" s="173"/>
      <c r="F14" s="171">
        <f>IF((F13+G13+H13)&gt;1,1,0)</f>
        <v>0</v>
      </c>
      <c r="G14" s="172"/>
      <c r="H14" s="173"/>
      <c r="I14" s="171">
        <f>IF((I13+J13+K13)&gt;1,1,0)</f>
        <v>0</v>
      </c>
      <c r="J14" s="172"/>
      <c r="K14" s="173"/>
      <c r="L14" s="171">
        <f>IF((L13+M13+N13)&gt;1,1,0)</f>
        <v>0</v>
      </c>
      <c r="M14" s="172"/>
      <c r="N14" s="173"/>
      <c r="O14" s="171">
        <f>IF((O13+P13+Q13)&gt;1,1,0)</f>
        <v>0</v>
      </c>
      <c r="P14" s="172"/>
      <c r="Q14" s="174"/>
      <c r="R14" s="172">
        <f>IF((R13+S13+T13)&gt;1,1,0)</f>
        <v>0</v>
      </c>
      <c r="S14" s="172"/>
      <c r="T14" s="173"/>
      <c r="U14" s="171">
        <f>IF((U13+V13+W13)&gt;1,1,0)</f>
        <v>0</v>
      </c>
      <c r="V14" s="172"/>
      <c r="W14" s="173"/>
      <c r="X14" s="171">
        <f>IF((X13+Y13+Z13)&gt;1,1,0)</f>
        <v>0</v>
      </c>
      <c r="Y14" s="172"/>
      <c r="Z14" s="175"/>
      <c r="AA14" s="172">
        <f>IF((AA13+AB13+AC13)&gt;1,1,0)</f>
        <v>0</v>
      </c>
      <c r="AB14" s="172"/>
      <c r="AC14" s="173"/>
      <c r="AD14" s="171">
        <f>IF((AD13+AE13+AF13)&gt;1,1,0)</f>
        <v>0</v>
      </c>
      <c r="AE14" s="172"/>
      <c r="AF14" s="175"/>
      <c r="AG14" s="20">
        <f>AVERAGE(C14:AF14)</f>
        <v>0</v>
      </c>
    </row>
    <row r="15" spans="1:34" s="15" customFormat="1" ht="17.25" customHeight="1" thickBot="1" x14ac:dyDescent="0.3">
      <c r="A15" s="167">
        <f t="shared" ref="A15" si="1">+A13+1</f>
        <v>4</v>
      </c>
      <c r="B15" s="169"/>
      <c r="C15" s="81">
        <v>0</v>
      </c>
      <c r="D15" s="97">
        <v>0</v>
      </c>
      <c r="E15" s="97">
        <v>0</v>
      </c>
      <c r="F15" s="81">
        <v>0</v>
      </c>
      <c r="G15" s="97">
        <v>0</v>
      </c>
      <c r="H15" s="97">
        <v>0</v>
      </c>
      <c r="I15" s="81">
        <v>0</v>
      </c>
      <c r="J15" s="97">
        <v>0</v>
      </c>
      <c r="K15" s="97">
        <v>0</v>
      </c>
      <c r="L15" s="81">
        <v>0</v>
      </c>
      <c r="M15" s="97">
        <v>0</v>
      </c>
      <c r="N15" s="97">
        <v>0</v>
      </c>
      <c r="O15" s="81">
        <v>0</v>
      </c>
      <c r="P15" s="97">
        <v>0</v>
      </c>
      <c r="Q15" s="100">
        <v>0</v>
      </c>
      <c r="R15" s="101">
        <v>0</v>
      </c>
      <c r="S15" s="97">
        <v>0</v>
      </c>
      <c r="T15" s="97">
        <v>0</v>
      </c>
      <c r="U15" s="81">
        <v>0</v>
      </c>
      <c r="V15" s="97">
        <v>0</v>
      </c>
      <c r="W15" s="97">
        <v>0</v>
      </c>
      <c r="X15" s="81">
        <v>0</v>
      </c>
      <c r="Y15" s="97">
        <v>0</v>
      </c>
      <c r="Z15" s="24">
        <v>0</v>
      </c>
      <c r="AA15" s="50">
        <v>0</v>
      </c>
      <c r="AB15" s="23">
        <v>0</v>
      </c>
      <c r="AC15" s="23">
        <v>0</v>
      </c>
      <c r="AD15" s="22">
        <v>0</v>
      </c>
      <c r="AE15" s="23">
        <v>0</v>
      </c>
      <c r="AF15" s="24">
        <v>0</v>
      </c>
      <c r="AG15" s="16"/>
      <c r="AH15" s="64">
        <f>SUM(C15:AG15)/30</f>
        <v>0</v>
      </c>
    </row>
    <row r="16" spans="1:34" s="12" customFormat="1" ht="23.25" customHeight="1" thickBot="1" x14ac:dyDescent="0.3">
      <c r="A16" s="177"/>
      <c r="B16" s="178"/>
      <c r="C16" s="171">
        <f>IF((C15+D15+E15)&gt;1,1,0)</f>
        <v>0</v>
      </c>
      <c r="D16" s="172"/>
      <c r="E16" s="173"/>
      <c r="F16" s="171">
        <f>IF((F15+G15+H15)&gt;1,1,0)</f>
        <v>0</v>
      </c>
      <c r="G16" s="172"/>
      <c r="H16" s="173"/>
      <c r="I16" s="171">
        <f>IF((I15+J15+K15)&gt;1,1,0)</f>
        <v>0</v>
      </c>
      <c r="J16" s="172"/>
      <c r="K16" s="173"/>
      <c r="L16" s="171">
        <f>IF((L15+M15+N15)&gt;1,1,0)</f>
        <v>0</v>
      </c>
      <c r="M16" s="172"/>
      <c r="N16" s="173"/>
      <c r="O16" s="171">
        <f>IF((O15+P15+Q15)&gt;1,1,0)</f>
        <v>0</v>
      </c>
      <c r="P16" s="172"/>
      <c r="Q16" s="174"/>
      <c r="R16" s="172">
        <f>IF((R15+S15+T15)&gt;1,1,0)</f>
        <v>0</v>
      </c>
      <c r="S16" s="172"/>
      <c r="T16" s="173"/>
      <c r="U16" s="171">
        <f>IF((U15+V15+W15)&gt;1,1,0)</f>
        <v>0</v>
      </c>
      <c r="V16" s="172"/>
      <c r="W16" s="173"/>
      <c r="X16" s="171">
        <f>IF((X15+Y15+Z15)&gt;1,1,0)</f>
        <v>0</v>
      </c>
      <c r="Y16" s="172"/>
      <c r="Z16" s="175"/>
      <c r="AA16" s="172">
        <f>IF((AA15+AB15+AC15)&gt;1,1,0)</f>
        <v>0</v>
      </c>
      <c r="AB16" s="172"/>
      <c r="AC16" s="173"/>
      <c r="AD16" s="171">
        <f>IF((AD15+AE15+AF15)&gt;1,1,0)</f>
        <v>0</v>
      </c>
      <c r="AE16" s="172"/>
      <c r="AF16" s="175"/>
      <c r="AG16" s="20">
        <f>AVERAGE(C16:AF16)</f>
        <v>0</v>
      </c>
    </row>
    <row r="17" spans="1:34" s="15" customFormat="1" ht="17.25" customHeight="1" thickBot="1" x14ac:dyDescent="0.3">
      <c r="A17" s="167">
        <f>+A15+1</f>
        <v>5</v>
      </c>
      <c r="B17" s="169"/>
      <c r="C17" s="81">
        <v>0</v>
      </c>
      <c r="D17" s="97">
        <v>0</v>
      </c>
      <c r="E17" s="97">
        <v>0</v>
      </c>
      <c r="F17" s="81">
        <v>0</v>
      </c>
      <c r="G17" s="97">
        <v>0</v>
      </c>
      <c r="H17" s="97">
        <v>0</v>
      </c>
      <c r="I17" s="81">
        <v>0</v>
      </c>
      <c r="J17" s="97">
        <v>0</v>
      </c>
      <c r="K17" s="97">
        <v>0</v>
      </c>
      <c r="L17" s="81">
        <v>0</v>
      </c>
      <c r="M17" s="97">
        <v>0</v>
      </c>
      <c r="N17" s="97">
        <v>0</v>
      </c>
      <c r="O17" s="81">
        <v>0</v>
      </c>
      <c r="P17" s="97">
        <v>0</v>
      </c>
      <c r="Q17" s="100">
        <v>0</v>
      </c>
      <c r="R17" s="101">
        <v>0</v>
      </c>
      <c r="S17" s="97">
        <v>0</v>
      </c>
      <c r="T17" s="97">
        <v>0</v>
      </c>
      <c r="U17" s="81">
        <v>0</v>
      </c>
      <c r="V17" s="97">
        <v>0</v>
      </c>
      <c r="W17" s="97">
        <v>0</v>
      </c>
      <c r="X17" s="81">
        <v>0</v>
      </c>
      <c r="Y17" s="97">
        <v>0</v>
      </c>
      <c r="Z17" s="24">
        <v>0</v>
      </c>
      <c r="AA17" s="50">
        <v>0</v>
      </c>
      <c r="AB17" s="23">
        <v>0</v>
      </c>
      <c r="AC17" s="23">
        <v>0</v>
      </c>
      <c r="AD17" s="22">
        <v>0</v>
      </c>
      <c r="AE17" s="23">
        <v>0</v>
      </c>
      <c r="AF17" s="24">
        <v>0</v>
      </c>
      <c r="AG17" s="16"/>
      <c r="AH17" s="64">
        <f>SUM(C17:AG17)/30</f>
        <v>0</v>
      </c>
    </row>
    <row r="18" spans="1:34" s="12" customFormat="1" ht="23.25" customHeight="1" thickBot="1" x14ac:dyDescent="0.3">
      <c r="A18" s="177"/>
      <c r="B18" s="178"/>
      <c r="C18" s="171">
        <f>IF((C17+D17+E17)&gt;1,1,0)</f>
        <v>0</v>
      </c>
      <c r="D18" s="172"/>
      <c r="E18" s="173"/>
      <c r="F18" s="171">
        <f>IF((F17+G17+H17)&gt;1,1,0)</f>
        <v>0</v>
      </c>
      <c r="G18" s="172"/>
      <c r="H18" s="173"/>
      <c r="I18" s="171">
        <f>IF((I17+J17+K17)&gt;1,1,0)</f>
        <v>0</v>
      </c>
      <c r="J18" s="172"/>
      <c r="K18" s="173"/>
      <c r="L18" s="171">
        <f>IF((L17+M17+N17)&gt;1,1,0)</f>
        <v>0</v>
      </c>
      <c r="M18" s="172"/>
      <c r="N18" s="173"/>
      <c r="O18" s="171">
        <f>IF((O17+P17+Q17)&gt;1,1,0)</f>
        <v>0</v>
      </c>
      <c r="P18" s="172"/>
      <c r="Q18" s="174"/>
      <c r="R18" s="172">
        <f>IF((R17+S17+T17)&gt;1,1,0)</f>
        <v>0</v>
      </c>
      <c r="S18" s="172"/>
      <c r="T18" s="173"/>
      <c r="U18" s="171">
        <f>IF((U17+V17+W17)&gt;1,1,0)</f>
        <v>0</v>
      </c>
      <c r="V18" s="172"/>
      <c r="W18" s="173"/>
      <c r="X18" s="171">
        <f>IF((X17+Y17+Z17)&gt;1,1,0)</f>
        <v>0</v>
      </c>
      <c r="Y18" s="172"/>
      <c r="Z18" s="175"/>
      <c r="AA18" s="172">
        <f>IF((AA17+AB17+AC17)&gt;1,1,0)</f>
        <v>0</v>
      </c>
      <c r="AB18" s="172"/>
      <c r="AC18" s="173"/>
      <c r="AD18" s="171">
        <f>IF((AD17+AE17+AF17)&gt;1,1,0)</f>
        <v>0</v>
      </c>
      <c r="AE18" s="172"/>
      <c r="AF18" s="175"/>
      <c r="AG18" s="20">
        <f>AVERAGE(C18:AF18)</f>
        <v>0</v>
      </c>
    </row>
    <row r="19" spans="1:34" s="15" customFormat="1" ht="17.25" customHeight="1" thickBot="1" x14ac:dyDescent="0.3">
      <c r="A19" s="167">
        <f t="shared" ref="A19" si="2">+A17+1</f>
        <v>6</v>
      </c>
      <c r="B19" s="169"/>
      <c r="C19" s="81">
        <v>0</v>
      </c>
      <c r="D19" s="97">
        <v>0</v>
      </c>
      <c r="E19" s="97">
        <v>0</v>
      </c>
      <c r="F19" s="81">
        <v>0</v>
      </c>
      <c r="G19" s="97">
        <v>0</v>
      </c>
      <c r="H19" s="97">
        <v>0</v>
      </c>
      <c r="I19" s="81">
        <v>0</v>
      </c>
      <c r="J19" s="97">
        <v>0</v>
      </c>
      <c r="K19" s="97">
        <v>0</v>
      </c>
      <c r="L19" s="81">
        <v>0</v>
      </c>
      <c r="M19" s="97">
        <v>0</v>
      </c>
      <c r="N19" s="97">
        <v>0</v>
      </c>
      <c r="O19" s="81">
        <v>0</v>
      </c>
      <c r="P19" s="97">
        <v>0</v>
      </c>
      <c r="Q19" s="100">
        <v>0</v>
      </c>
      <c r="R19" s="101">
        <v>0</v>
      </c>
      <c r="S19" s="97">
        <v>0</v>
      </c>
      <c r="T19" s="97">
        <v>0</v>
      </c>
      <c r="U19" s="81">
        <v>0</v>
      </c>
      <c r="V19" s="97">
        <v>0</v>
      </c>
      <c r="W19" s="97">
        <v>0</v>
      </c>
      <c r="X19" s="81">
        <v>0</v>
      </c>
      <c r="Y19" s="97">
        <v>0</v>
      </c>
      <c r="Z19" s="24">
        <v>0</v>
      </c>
      <c r="AA19" s="50">
        <v>0</v>
      </c>
      <c r="AB19" s="23">
        <v>0</v>
      </c>
      <c r="AC19" s="23">
        <v>0</v>
      </c>
      <c r="AD19" s="22">
        <v>0</v>
      </c>
      <c r="AE19" s="23">
        <v>0</v>
      </c>
      <c r="AF19" s="24">
        <v>0</v>
      </c>
      <c r="AG19" s="16"/>
      <c r="AH19" s="64">
        <f>SUM(C19:AG19)/30</f>
        <v>0</v>
      </c>
    </row>
    <row r="20" spans="1:34" s="12" customFormat="1" ht="23.25" customHeight="1" thickBot="1" x14ac:dyDescent="0.3">
      <c r="A20" s="177"/>
      <c r="B20" s="178"/>
      <c r="C20" s="171">
        <f>IF((C19+D19+E19)&gt;1,1,0)</f>
        <v>0</v>
      </c>
      <c r="D20" s="172"/>
      <c r="E20" s="173"/>
      <c r="F20" s="171">
        <f>IF((F19+G19+H19)&gt;1,1,0)</f>
        <v>0</v>
      </c>
      <c r="G20" s="172"/>
      <c r="H20" s="173"/>
      <c r="I20" s="171">
        <f>IF((I19+J19+K19)&gt;1,1,0)</f>
        <v>0</v>
      </c>
      <c r="J20" s="172"/>
      <c r="K20" s="173"/>
      <c r="L20" s="171">
        <f>IF((L19+M19+N19)&gt;1,1,0)</f>
        <v>0</v>
      </c>
      <c r="M20" s="172"/>
      <c r="N20" s="173"/>
      <c r="O20" s="171">
        <f>IF((O19+P19+Q19)&gt;1,1,0)</f>
        <v>0</v>
      </c>
      <c r="P20" s="172"/>
      <c r="Q20" s="174"/>
      <c r="R20" s="172">
        <f>IF((R19+S19+T19)&gt;1,1,0)</f>
        <v>0</v>
      </c>
      <c r="S20" s="172"/>
      <c r="T20" s="173"/>
      <c r="U20" s="171">
        <f>IF((U19+V19+W19)&gt;1,1,0)</f>
        <v>0</v>
      </c>
      <c r="V20" s="172"/>
      <c r="W20" s="173"/>
      <c r="X20" s="171">
        <f>IF((X19+Y19+Z19)&gt;1,1,0)</f>
        <v>0</v>
      </c>
      <c r="Y20" s="172"/>
      <c r="Z20" s="175"/>
      <c r="AA20" s="172">
        <f>IF((AA19+AB19+AC19)&gt;1,1,0)</f>
        <v>0</v>
      </c>
      <c r="AB20" s="172"/>
      <c r="AC20" s="173"/>
      <c r="AD20" s="171">
        <f>IF((AD19+AE19+AF19)&gt;1,1,0)</f>
        <v>0</v>
      </c>
      <c r="AE20" s="172"/>
      <c r="AF20" s="175"/>
      <c r="AG20" s="20">
        <f>AVERAGE(C20:AF20)</f>
        <v>0</v>
      </c>
    </row>
    <row r="21" spans="1:34" s="15" customFormat="1" ht="17.25" customHeight="1" thickBot="1" x14ac:dyDescent="0.3">
      <c r="A21" s="167">
        <f t="shared" ref="A21:A23" si="3">+A19+1</f>
        <v>7</v>
      </c>
      <c r="B21" s="169"/>
      <c r="C21" s="81">
        <v>0</v>
      </c>
      <c r="D21" s="97">
        <v>0</v>
      </c>
      <c r="E21" s="97">
        <v>0</v>
      </c>
      <c r="F21" s="81">
        <v>0</v>
      </c>
      <c r="G21" s="97">
        <v>0</v>
      </c>
      <c r="H21" s="97">
        <v>0</v>
      </c>
      <c r="I21" s="81">
        <v>0</v>
      </c>
      <c r="J21" s="97">
        <v>0</v>
      </c>
      <c r="K21" s="97">
        <v>0</v>
      </c>
      <c r="L21" s="81">
        <v>0</v>
      </c>
      <c r="M21" s="97">
        <v>0</v>
      </c>
      <c r="N21" s="97">
        <v>0</v>
      </c>
      <c r="O21" s="81">
        <v>0</v>
      </c>
      <c r="P21" s="97">
        <v>0</v>
      </c>
      <c r="Q21" s="100">
        <v>0</v>
      </c>
      <c r="R21" s="101">
        <v>0</v>
      </c>
      <c r="S21" s="97">
        <v>0</v>
      </c>
      <c r="T21" s="97">
        <v>0</v>
      </c>
      <c r="U21" s="81">
        <v>0</v>
      </c>
      <c r="V21" s="97">
        <v>0</v>
      </c>
      <c r="W21" s="97">
        <v>0</v>
      </c>
      <c r="X21" s="81">
        <v>0</v>
      </c>
      <c r="Y21" s="97">
        <v>0</v>
      </c>
      <c r="Z21" s="24">
        <v>0</v>
      </c>
      <c r="AA21" s="50">
        <v>0</v>
      </c>
      <c r="AB21" s="23">
        <v>0</v>
      </c>
      <c r="AC21" s="23">
        <v>0</v>
      </c>
      <c r="AD21" s="22">
        <v>0</v>
      </c>
      <c r="AE21" s="23">
        <v>0</v>
      </c>
      <c r="AF21" s="24">
        <v>0</v>
      </c>
      <c r="AG21" s="16"/>
      <c r="AH21" s="64">
        <f>SUM(C21:AG21)/30</f>
        <v>0</v>
      </c>
    </row>
    <row r="22" spans="1:34" s="12" customFormat="1" ht="23.25" customHeight="1" thickBot="1" x14ac:dyDescent="0.3">
      <c r="A22" s="177"/>
      <c r="B22" s="178"/>
      <c r="C22" s="171">
        <f>IF((C21+D21+E21)&gt;1,1,0)</f>
        <v>0</v>
      </c>
      <c r="D22" s="172"/>
      <c r="E22" s="173"/>
      <c r="F22" s="171">
        <f>IF((F21+G21+H21)&gt;1,1,0)</f>
        <v>0</v>
      </c>
      <c r="G22" s="172"/>
      <c r="H22" s="173"/>
      <c r="I22" s="171">
        <f>IF((I21+J21+K21)&gt;1,1,0)</f>
        <v>0</v>
      </c>
      <c r="J22" s="172"/>
      <c r="K22" s="173"/>
      <c r="L22" s="171">
        <f>IF((L21+M21+N21)&gt;1,1,0)</f>
        <v>0</v>
      </c>
      <c r="M22" s="172"/>
      <c r="N22" s="173"/>
      <c r="O22" s="171">
        <f>IF((O21+P21+Q21)&gt;1,1,0)</f>
        <v>0</v>
      </c>
      <c r="P22" s="172"/>
      <c r="Q22" s="174"/>
      <c r="R22" s="172">
        <f>IF((R21+S21+T21)&gt;1,1,0)</f>
        <v>0</v>
      </c>
      <c r="S22" s="172"/>
      <c r="T22" s="173"/>
      <c r="U22" s="171">
        <f>IF((U21+V21+W21)&gt;1,1,0)</f>
        <v>0</v>
      </c>
      <c r="V22" s="172"/>
      <c r="W22" s="173"/>
      <c r="X22" s="171">
        <f>IF((X21+Y21+Z21)&gt;1,1,0)</f>
        <v>0</v>
      </c>
      <c r="Y22" s="172"/>
      <c r="Z22" s="175"/>
      <c r="AA22" s="172">
        <f>IF((AA21+AB21+AC21)&gt;1,1,0)</f>
        <v>0</v>
      </c>
      <c r="AB22" s="172"/>
      <c r="AC22" s="173"/>
      <c r="AD22" s="171">
        <f>IF((AD21+AE21+AF21)&gt;1,1,0)</f>
        <v>0</v>
      </c>
      <c r="AE22" s="172"/>
      <c r="AF22" s="175"/>
      <c r="AG22" s="20">
        <f>AVERAGE(C22:AF22)</f>
        <v>0</v>
      </c>
    </row>
    <row r="23" spans="1:34" s="15" customFormat="1" ht="17.25" customHeight="1" thickBot="1" x14ac:dyDescent="0.3">
      <c r="A23" s="167">
        <f t="shared" si="3"/>
        <v>8</v>
      </c>
      <c r="B23" s="169"/>
      <c r="C23" s="81">
        <v>0</v>
      </c>
      <c r="D23" s="97">
        <v>0</v>
      </c>
      <c r="E23" s="97">
        <v>0</v>
      </c>
      <c r="F23" s="81">
        <v>0</v>
      </c>
      <c r="G23" s="97">
        <v>0</v>
      </c>
      <c r="H23" s="97">
        <v>0</v>
      </c>
      <c r="I23" s="81">
        <v>0</v>
      </c>
      <c r="J23" s="97">
        <v>0</v>
      </c>
      <c r="K23" s="97">
        <v>0</v>
      </c>
      <c r="L23" s="81">
        <v>0</v>
      </c>
      <c r="M23" s="97">
        <v>0</v>
      </c>
      <c r="N23" s="97">
        <v>0</v>
      </c>
      <c r="O23" s="81">
        <v>0</v>
      </c>
      <c r="P23" s="97">
        <v>0</v>
      </c>
      <c r="Q23" s="100">
        <v>0</v>
      </c>
      <c r="R23" s="101">
        <v>0</v>
      </c>
      <c r="S23" s="97">
        <v>0</v>
      </c>
      <c r="T23" s="97">
        <v>0</v>
      </c>
      <c r="U23" s="81">
        <v>0</v>
      </c>
      <c r="V23" s="97">
        <v>0</v>
      </c>
      <c r="W23" s="97">
        <v>0</v>
      </c>
      <c r="X23" s="81">
        <v>0</v>
      </c>
      <c r="Y23" s="97">
        <v>0</v>
      </c>
      <c r="Z23" s="24">
        <v>0</v>
      </c>
      <c r="AA23" s="50">
        <v>0</v>
      </c>
      <c r="AB23" s="23">
        <v>0</v>
      </c>
      <c r="AC23" s="23">
        <v>0</v>
      </c>
      <c r="AD23" s="22">
        <v>0</v>
      </c>
      <c r="AE23" s="23">
        <v>0</v>
      </c>
      <c r="AF23" s="24">
        <v>0</v>
      </c>
      <c r="AG23" s="16"/>
    </row>
    <row r="24" spans="1:34" s="12" customFormat="1" ht="23.25" customHeight="1" thickBot="1" x14ac:dyDescent="0.3">
      <c r="A24" s="177"/>
      <c r="B24" s="178"/>
      <c r="C24" s="171">
        <f>IF((C23+D23+E23)&gt;1,1,0)</f>
        <v>0</v>
      </c>
      <c r="D24" s="172"/>
      <c r="E24" s="173"/>
      <c r="F24" s="171">
        <f>IF((F23+G23+H23)&gt;1,1,0)</f>
        <v>0</v>
      </c>
      <c r="G24" s="172"/>
      <c r="H24" s="173"/>
      <c r="I24" s="171">
        <f>IF((I23+J23+K23)&gt;1,1,0)</f>
        <v>0</v>
      </c>
      <c r="J24" s="172"/>
      <c r="K24" s="173"/>
      <c r="L24" s="171">
        <f>IF((L23+M23+N23)&gt;1,1,0)</f>
        <v>0</v>
      </c>
      <c r="M24" s="172"/>
      <c r="N24" s="173"/>
      <c r="O24" s="171">
        <f>IF((O23+P23+Q23)&gt;1,1,0)</f>
        <v>0</v>
      </c>
      <c r="P24" s="172"/>
      <c r="Q24" s="174"/>
      <c r="R24" s="172">
        <f>IF((R23+S23+T23)&gt;1,1,0)</f>
        <v>0</v>
      </c>
      <c r="S24" s="172"/>
      <c r="T24" s="173"/>
      <c r="U24" s="171">
        <f>IF((U23+V23+W23)&gt;1,1,0)</f>
        <v>0</v>
      </c>
      <c r="V24" s="172"/>
      <c r="W24" s="173"/>
      <c r="X24" s="171">
        <f>IF((X23+Y23+Z23)&gt;1,1,0)</f>
        <v>0</v>
      </c>
      <c r="Y24" s="172"/>
      <c r="Z24" s="175"/>
      <c r="AA24" s="172">
        <f>IF((AA23+AB23+AC23)&gt;1,1,0)</f>
        <v>0</v>
      </c>
      <c r="AB24" s="172"/>
      <c r="AC24" s="173"/>
      <c r="AD24" s="171">
        <f>IF((AD23+AE23+AF23)&gt;1,1,0)</f>
        <v>0</v>
      </c>
      <c r="AE24" s="172"/>
      <c r="AF24" s="175"/>
      <c r="AG24" s="20">
        <f>AVERAGE(C24:AF24)</f>
        <v>0</v>
      </c>
    </row>
    <row r="25" spans="1:34" ht="20.25" customHeight="1" x14ac:dyDescent="0.25">
      <c r="C25" s="188">
        <f>+(C10+C12+C14+C16+C24)/1</f>
        <v>1</v>
      </c>
      <c r="D25" s="188"/>
      <c r="E25" s="188"/>
      <c r="F25" s="188">
        <f>+(F10+F12+F14+F16+F24)/1</f>
        <v>1</v>
      </c>
      <c r="G25" s="188"/>
      <c r="H25" s="188"/>
      <c r="I25" s="188">
        <f>+(I10+I12+I14+I16+I24)/1</f>
        <v>1</v>
      </c>
      <c r="J25" s="188"/>
      <c r="K25" s="188"/>
      <c r="L25" s="188">
        <f>+(L10+L12+L14+L16+L24)/1</f>
        <v>1</v>
      </c>
      <c r="M25" s="188"/>
      <c r="N25" s="188"/>
      <c r="O25" s="188">
        <f>+(O10+O12+O14+O16+O24)/1</f>
        <v>0</v>
      </c>
      <c r="P25" s="188"/>
      <c r="Q25" s="191"/>
      <c r="R25" s="192">
        <f>+(R10+R12+R14+R16+R24)/1</f>
        <v>0</v>
      </c>
      <c r="S25" s="188"/>
      <c r="T25" s="188"/>
      <c r="U25" s="188">
        <f>+(U10+U12+U14+U16+U24)/1</f>
        <v>1</v>
      </c>
      <c r="V25" s="188"/>
      <c r="W25" s="188"/>
      <c r="X25" s="188">
        <f>+(U10+U12+U14+U16+U24)/1</f>
        <v>1</v>
      </c>
      <c r="Y25" s="188"/>
      <c r="Z25" s="188"/>
      <c r="AA25" s="189">
        <f>+(AA10+AA12+AA14+AA16+AA24)/1</f>
        <v>1</v>
      </c>
      <c r="AB25" s="190"/>
      <c r="AC25" s="190"/>
      <c r="AD25" s="189">
        <f>+(AA10+AA12+AA14+AA16+AA24)/1</f>
        <v>1</v>
      </c>
      <c r="AE25" s="190"/>
      <c r="AF25" s="190"/>
    </row>
    <row r="26" spans="1:34" ht="32.25" customHeight="1" x14ac:dyDescent="0.25">
      <c r="C26" s="193" t="s">
        <v>35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5" t="s">
        <v>36</v>
      </c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7" spans="1:34" ht="30.75" customHeight="1" x14ac:dyDescent="0.25">
      <c r="C27" s="194">
        <f>AVERAGE(C25:Q25)</f>
        <v>0.8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>
        <f>AVERAGE(R25:AF25)</f>
        <v>0.8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</row>
    <row r="28" spans="1:34" ht="21" thickBot="1" x14ac:dyDescent="0.35">
      <c r="A28" s="8" t="s">
        <v>8</v>
      </c>
      <c r="X28" s="9" t="s">
        <v>4</v>
      </c>
    </row>
    <row r="29" spans="1:34" x14ac:dyDescent="0.25">
      <c r="X29" s="179"/>
      <c r="Y29" s="180"/>
      <c r="Z29" s="180"/>
      <c r="AA29" s="180"/>
      <c r="AB29" s="180"/>
      <c r="AC29" s="180"/>
      <c r="AD29" s="180"/>
      <c r="AE29" s="180"/>
      <c r="AF29" s="180"/>
      <c r="AG29" s="181"/>
    </row>
    <row r="30" spans="1:34" x14ac:dyDescent="0.25">
      <c r="X30" s="182"/>
      <c r="Y30" s="183"/>
      <c r="Z30" s="183"/>
      <c r="AA30" s="183"/>
      <c r="AB30" s="183"/>
      <c r="AC30" s="183"/>
      <c r="AD30" s="183"/>
      <c r="AE30" s="183"/>
      <c r="AF30" s="183"/>
      <c r="AG30" s="184"/>
    </row>
    <row r="31" spans="1:34" x14ac:dyDescent="0.25">
      <c r="X31" s="182"/>
      <c r="Y31" s="183"/>
      <c r="Z31" s="183"/>
      <c r="AA31" s="183"/>
      <c r="AB31" s="183"/>
      <c r="AC31" s="183"/>
      <c r="AD31" s="183"/>
      <c r="AE31" s="183"/>
      <c r="AF31" s="183"/>
      <c r="AG31" s="184"/>
    </row>
    <row r="32" spans="1:34" ht="15.75" thickBot="1" x14ac:dyDescent="0.3">
      <c r="X32" s="185"/>
      <c r="Y32" s="186"/>
      <c r="Z32" s="186"/>
      <c r="AA32" s="186"/>
      <c r="AB32" s="186"/>
      <c r="AC32" s="186"/>
      <c r="AD32" s="186"/>
      <c r="AE32" s="186"/>
      <c r="AF32" s="186"/>
      <c r="AG32" s="187"/>
    </row>
    <row r="33" spans="1:2" x14ac:dyDescent="0.25">
      <c r="A33">
        <v>1</v>
      </c>
      <c r="B33" s="98" t="s">
        <v>219</v>
      </c>
    </row>
    <row r="34" spans="1:2" x14ac:dyDescent="0.25">
      <c r="A34">
        <v>2</v>
      </c>
      <c r="B34" s="98" t="s">
        <v>220</v>
      </c>
    </row>
    <row r="35" spans="1:2" x14ac:dyDescent="0.25">
      <c r="A35">
        <v>3</v>
      </c>
      <c r="B35" s="98" t="s">
        <v>10</v>
      </c>
    </row>
  </sheetData>
  <mergeCells count="137">
    <mergeCell ref="X29:AG32"/>
    <mergeCell ref="U25:W25"/>
    <mergeCell ref="X25:Z25"/>
    <mergeCell ref="AA25:AC25"/>
    <mergeCell ref="AD25:AF25"/>
    <mergeCell ref="C25:E25"/>
    <mergeCell ref="F25:H25"/>
    <mergeCell ref="I25:K25"/>
    <mergeCell ref="L25:N25"/>
    <mergeCell ref="O25:Q25"/>
    <mergeCell ref="R25:T25"/>
    <mergeCell ref="C26:Q26"/>
    <mergeCell ref="C27:Q27"/>
    <mergeCell ref="R26:AF26"/>
    <mergeCell ref="R27:AF27"/>
    <mergeCell ref="O24:Q24"/>
    <mergeCell ref="R24:T24"/>
    <mergeCell ref="U24:W24"/>
    <mergeCell ref="X24:Z24"/>
    <mergeCell ref="AA24:AC24"/>
    <mergeCell ref="AD24:AF24"/>
    <mergeCell ref="A23:A24"/>
    <mergeCell ref="B23:B24"/>
    <mergeCell ref="C24:E24"/>
    <mergeCell ref="F24:H24"/>
    <mergeCell ref="I24:K24"/>
    <mergeCell ref="L24:N24"/>
    <mergeCell ref="O22:Q22"/>
    <mergeCell ref="R22:T22"/>
    <mergeCell ref="U22:W22"/>
    <mergeCell ref="X22:Z22"/>
    <mergeCell ref="AA22:AC22"/>
    <mergeCell ref="AD22:AF22"/>
    <mergeCell ref="A21:A22"/>
    <mergeCell ref="B21:B22"/>
    <mergeCell ref="C22:E22"/>
    <mergeCell ref="F22:H22"/>
    <mergeCell ref="I22:K22"/>
    <mergeCell ref="L22:N22"/>
    <mergeCell ref="O20:Q20"/>
    <mergeCell ref="R20:T20"/>
    <mergeCell ref="U20:W20"/>
    <mergeCell ref="X20:Z20"/>
    <mergeCell ref="AA20:AC20"/>
    <mergeCell ref="AD20:AF20"/>
    <mergeCell ref="A19:A20"/>
    <mergeCell ref="B19:B20"/>
    <mergeCell ref="C20:E20"/>
    <mergeCell ref="F20:H20"/>
    <mergeCell ref="I20:K20"/>
    <mergeCell ref="L20:N20"/>
    <mergeCell ref="O18:Q18"/>
    <mergeCell ref="R18:T18"/>
    <mergeCell ref="U18:W18"/>
    <mergeCell ref="X18:Z18"/>
    <mergeCell ref="AA18:AC18"/>
    <mergeCell ref="AD18:AF18"/>
    <mergeCell ref="A17:A18"/>
    <mergeCell ref="B17:B18"/>
    <mergeCell ref="C18:E18"/>
    <mergeCell ref="F18:H18"/>
    <mergeCell ref="I18:K18"/>
    <mergeCell ref="L18:N18"/>
    <mergeCell ref="O16:Q16"/>
    <mergeCell ref="R16:T16"/>
    <mergeCell ref="U16:W16"/>
    <mergeCell ref="X16:Z16"/>
    <mergeCell ref="AA16:AC16"/>
    <mergeCell ref="AD16:AF16"/>
    <mergeCell ref="A15:A16"/>
    <mergeCell ref="B15:B16"/>
    <mergeCell ref="C16:E16"/>
    <mergeCell ref="F16:H16"/>
    <mergeCell ref="I16:K16"/>
    <mergeCell ref="L16:N16"/>
    <mergeCell ref="X14:Z14"/>
    <mergeCell ref="AA14:AC14"/>
    <mergeCell ref="AD14:AF14"/>
    <mergeCell ref="A13:A14"/>
    <mergeCell ref="B13:B14"/>
    <mergeCell ref="C14:E14"/>
    <mergeCell ref="F14:H14"/>
    <mergeCell ref="I14:K14"/>
    <mergeCell ref="L14:N14"/>
    <mergeCell ref="A11:A12"/>
    <mergeCell ref="B11:B12"/>
    <mergeCell ref="C12:E12"/>
    <mergeCell ref="F12:H12"/>
    <mergeCell ref="I12:K12"/>
    <mergeCell ref="L12:N12"/>
    <mergeCell ref="O14:Q14"/>
    <mergeCell ref="R14:T14"/>
    <mergeCell ref="U14:W14"/>
    <mergeCell ref="AD10:AF10"/>
    <mergeCell ref="U8:W8"/>
    <mergeCell ref="X8:Z8"/>
    <mergeCell ref="AA8:AC8"/>
    <mergeCell ref="AD8:AF8"/>
    <mergeCell ref="O12:Q12"/>
    <mergeCell ref="R12:T12"/>
    <mergeCell ref="U12:W12"/>
    <mergeCell ref="X12:Z12"/>
    <mergeCell ref="AA12:AC12"/>
    <mergeCell ref="AD12:AF12"/>
    <mergeCell ref="A9:A10"/>
    <mergeCell ref="B9:B10"/>
    <mergeCell ref="C10:E10"/>
    <mergeCell ref="F10:H10"/>
    <mergeCell ref="I10:K10"/>
    <mergeCell ref="L10:N10"/>
    <mergeCell ref="U7:W7"/>
    <mergeCell ref="X7:Z7"/>
    <mergeCell ref="AA7:AC7"/>
    <mergeCell ref="O10:Q10"/>
    <mergeCell ref="R10:T10"/>
    <mergeCell ref="U10:W10"/>
    <mergeCell ref="X10:Z10"/>
    <mergeCell ref="AA10:AC10"/>
    <mergeCell ref="A1:AG2"/>
    <mergeCell ref="AD4:AF4"/>
    <mergeCell ref="A5:B5"/>
    <mergeCell ref="C5:U5"/>
    <mergeCell ref="V5:AB5"/>
    <mergeCell ref="AD5:AF5"/>
    <mergeCell ref="AD7:AF7"/>
    <mergeCell ref="C8:E8"/>
    <mergeCell ref="F8:H8"/>
    <mergeCell ref="I8:K8"/>
    <mergeCell ref="L8:N8"/>
    <mergeCell ref="O8:Q8"/>
    <mergeCell ref="R8:T8"/>
    <mergeCell ref="C7:E7"/>
    <mergeCell ref="F7:H7"/>
    <mergeCell ref="I7:K7"/>
    <mergeCell ref="L7:N7"/>
    <mergeCell ref="O7:Q7"/>
    <mergeCell ref="R7:T7"/>
  </mergeCells>
  <conditionalFormatting sqref="C14:AF14 C10:AF10 C12:AF12 C16:AF16 C20:AF20 C18:AF18 C22:AF22 C24:AF24">
    <cfRule type="cellIs" dxfId="307" priority="33" operator="equal">
      <formula>0</formula>
    </cfRule>
  </conditionalFormatting>
  <conditionalFormatting sqref="AG10 AG12 AG14 AG16 AG24 AG18 AG20 AG22">
    <cfRule type="cellIs" dxfId="306" priority="29" operator="between">
      <formula>0.8</formula>
      <formula>1</formula>
    </cfRule>
    <cfRule type="cellIs" dxfId="305" priority="30" operator="between">
      <formula>0.5</formula>
      <formula>0.7999</formula>
    </cfRule>
    <cfRule type="cellIs" dxfId="304" priority="31" operator="between">
      <formula>0</formula>
      <formula>0.4999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35"/>
  <sheetViews>
    <sheetView topLeftCell="A7" zoomScale="80" zoomScaleNormal="80" zoomScaleSheetLayoutView="80" workbookViewId="0">
      <selection activeCell="P28" sqref="P28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10.140625" customWidth="1"/>
  </cols>
  <sheetData>
    <row r="1" spans="1:36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6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6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6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</row>
    <row r="5" spans="1:36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2</v>
      </c>
      <c r="AE5" s="155"/>
      <c r="AF5" s="156"/>
    </row>
    <row r="6" spans="1:36" s="1" customFormat="1" ht="24.75" customHeight="1" x14ac:dyDescent="0.4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7"/>
      <c r="O6" s="18"/>
      <c r="P6" s="18"/>
    </row>
    <row r="7" spans="1:36" s="1" customFormat="1" ht="54.75" customHeight="1" thickBot="1" x14ac:dyDescent="0.35">
      <c r="A7" s="25"/>
      <c r="B7" s="70"/>
      <c r="C7" s="197" t="s">
        <v>37</v>
      </c>
      <c r="D7" s="197"/>
      <c r="E7" s="197"/>
      <c r="F7" s="196" t="s">
        <v>38</v>
      </c>
      <c r="G7" s="196"/>
      <c r="H7" s="196"/>
      <c r="I7" s="196" t="s">
        <v>39</v>
      </c>
      <c r="J7" s="196"/>
      <c r="K7" s="196"/>
      <c r="L7" s="196" t="s">
        <v>40</v>
      </c>
      <c r="M7" s="196"/>
      <c r="N7" s="196"/>
      <c r="O7" s="196" t="s">
        <v>41</v>
      </c>
      <c r="P7" s="196"/>
      <c r="Q7" s="196"/>
      <c r="R7" s="196" t="s">
        <v>42</v>
      </c>
      <c r="S7" s="196"/>
      <c r="T7" s="196"/>
      <c r="U7" s="196" t="s">
        <v>43</v>
      </c>
      <c r="V7" s="196"/>
      <c r="W7" s="196"/>
      <c r="X7" s="196" t="s">
        <v>44</v>
      </c>
      <c r="Y7" s="196"/>
      <c r="Z7" s="196"/>
      <c r="AA7" s="196" t="s">
        <v>45</v>
      </c>
      <c r="AB7" s="196"/>
      <c r="AC7" s="196"/>
      <c r="AD7" s="196" t="s">
        <v>46</v>
      </c>
      <c r="AE7" s="196"/>
      <c r="AF7" s="196"/>
    </row>
    <row r="8" spans="1:36" s="2" customFormat="1" ht="37.5" customHeight="1" thickBot="1" x14ac:dyDescent="0.3">
      <c r="A8" s="71" t="s">
        <v>7</v>
      </c>
      <c r="B8" s="121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2"/>
      <c r="R8" s="160">
        <v>6</v>
      </c>
      <c r="S8" s="161"/>
      <c r="T8" s="162"/>
      <c r="U8" s="160">
        <v>7</v>
      </c>
      <c r="V8" s="161"/>
      <c r="W8" s="162"/>
      <c r="X8" s="160">
        <v>8</v>
      </c>
      <c r="Y8" s="161"/>
      <c r="Z8" s="163"/>
      <c r="AA8" s="161">
        <v>9</v>
      </c>
      <c r="AB8" s="161"/>
      <c r="AC8" s="162"/>
      <c r="AD8" s="160">
        <v>10</v>
      </c>
      <c r="AE8" s="161"/>
      <c r="AF8" s="176"/>
      <c r="AG8" s="19" t="s">
        <v>3</v>
      </c>
    </row>
    <row r="9" spans="1:36" s="15" customFormat="1" ht="17.25" customHeight="1" thickBot="1" x14ac:dyDescent="0.3">
      <c r="A9" s="167">
        <v>1</v>
      </c>
      <c r="B9" s="204" t="str">
        <f>+Záv_správa!C60</f>
        <v>Pucherová Mária Sofia</v>
      </c>
      <c r="C9" s="22"/>
      <c r="D9" s="23"/>
      <c r="E9" s="23"/>
      <c r="F9" s="81">
        <v>1</v>
      </c>
      <c r="G9" s="97">
        <v>1</v>
      </c>
      <c r="H9" s="97">
        <v>1</v>
      </c>
      <c r="I9" s="81">
        <v>0</v>
      </c>
      <c r="J9" s="97">
        <v>0</v>
      </c>
      <c r="K9" s="97">
        <v>0</v>
      </c>
      <c r="L9" s="22"/>
      <c r="M9" s="23"/>
      <c r="N9" s="23"/>
      <c r="O9" s="81">
        <v>1</v>
      </c>
      <c r="P9" s="97">
        <v>1</v>
      </c>
      <c r="Q9" s="97">
        <v>1</v>
      </c>
      <c r="R9" s="81">
        <v>1</v>
      </c>
      <c r="S9" s="97">
        <v>1</v>
      </c>
      <c r="T9" s="97">
        <v>1</v>
      </c>
      <c r="U9" s="22"/>
      <c r="V9" s="23"/>
      <c r="W9" s="23"/>
      <c r="X9" s="81">
        <v>0</v>
      </c>
      <c r="Y9" s="97">
        <v>1</v>
      </c>
      <c r="Z9" s="53">
        <v>1</v>
      </c>
      <c r="AA9" s="50"/>
      <c r="AB9" s="23"/>
      <c r="AC9" s="23"/>
      <c r="AD9" s="22"/>
      <c r="AE9" s="23"/>
      <c r="AF9" s="24"/>
      <c r="AG9" s="16"/>
      <c r="AH9" s="64">
        <f>SUM(C9:AG9)/30</f>
        <v>0.36666666666666664</v>
      </c>
    </row>
    <row r="10" spans="1:36" s="12" customFormat="1" ht="23.25" customHeight="1" thickBot="1" x14ac:dyDescent="0.3">
      <c r="A10" s="168"/>
      <c r="B10" s="205"/>
      <c r="C10" s="171">
        <v>1</v>
      </c>
      <c r="D10" s="172"/>
      <c r="E10" s="173"/>
      <c r="F10" s="171">
        <f>IF((F9+G9+H9)&gt;1,1,0)</f>
        <v>1</v>
      </c>
      <c r="G10" s="172"/>
      <c r="H10" s="173"/>
      <c r="I10" s="171">
        <f>IF((I9+J9+K9)&gt;1,1,0)</f>
        <v>0</v>
      </c>
      <c r="J10" s="172"/>
      <c r="K10" s="173"/>
      <c r="L10" s="171">
        <v>1</v>
      </c>
      <c r="M10" s="172"/>
      <c r="N10" s="173"/>
      <c r="O10" s="171">
        <f>IF((O9+P9+Q9)&gt;1,1,0)</f>
        <v>1</v>
      </c>
      <c r="P10" s="172"/>
      <c r="Q10" s="173"/>
      <c r="R10" s="171">
        <f>IF((R9+S9+T9)&gt;1,1,0)</f>
        <v>1</v>
      </c>
      <c r="S10" s="172"/>
      <c r="T10" s="173"/>
      <c r="U10" s="171">
        <v>1</v>
      </c>
      <c r="V10" s="172"/>
      <c r="W10" s="173"/>
      <c r="X10" s="171">
        <f>IF((X9+Y9+Z9)&gt;1,1,0)</f>
        <v>1</v>
      </c>
      <c r="Y10" s="172"/>
      <c r="Z10" s="174"/>
      <c r="AA10" s="172">
        <v>1</v>
      </c>
      <c r="AB10" s="172"/>
      <c r="AC10" s="173"/>
      <c r="AD10" s="171">
        <v>1</v>
      </c>
      <c r="AE10" s="172"/>
      <c r="AF10" s="175"/>
      <c r="AG10" s="20">
        <f>AVERAGE(C10:AF10)</f>
        <v>0.9</v>
      </c>
      <c r="AJ10" s="106"/>
    </row>
    <row r="11" spans="1:36" s="15" customFormat="1" ht="17.25" customHeight="1" thickBot="1" x14ac:dyDescent="0.3">
      <c r="A11" s="167">
        <f>+A9+1</f>
        <v>2</v>
      </c>
      <c r="B11" s="204" t="str">
        <f>+Záv_správa!C61</f>
        <v>Röhmanová Petra</v>
      </c>
      <c r="C11" s="22"/>
      <c r="D11" s="23"/>
      <c r="E11" s="23"/>
      <c r="F11" s="81">
        <v>1</v>
      </c>
      <c r="G11" s="97">
        <v>1</v>
      </c>
      <c r="H11" s="97">
        <v>1</v>
      </c>
      <c r="I11" s="122">
        <v>1</v>
      </c>
      <c r="J11" s="123">
        <v>1</v>
      </c>
      <c r="K11" s="123">
        <v>1</v>
      </c>
      <c r="L11" s="22"/>
      <c r="M11" s="23"/>
      <c r="N11" s="23"/>
      <c r="O11" s="81">
        <v>1</v>
      </c>
      <c r="P11" s="97">
        <v>0</v>
      </c>
      <c r="Q11" s="97">
        <v>0</v>
      </c>
      <c r="R11" s="81">
        <v>1</v>
      </c>
      <c r="S11" s="97">
        <v>1</v>
      </c>
      <c r="T11" s="97">
        <v>1</v>
      </c>
      <c r="U11" s="22"/>
      <c r="V11" s="23"/>
      <c r="W11" s="23"/>
      <c r="X11" s="81">
        <v>1</v>
      </c>
      <c r="Y11" s="97">
        <v>0</v>
      </c>
      <c r="Z11" s="53">
        <v>1</v>
      </c>
      <c r="AA11" s="50"/>
      <c r="AB11" s="23"/>
      <c r="AC11" s="23"/>
      <c r="AD11" s="22"/>
      <c r="AE11" s="23"/>
      <c r="AF11" s="24"/>
      <c r="AG11" s="16"/>
      <c r="AH11" s="64">
        <f>SUM(C11:AG11)/30</f>
        <v>0.4</v>
      </c>
    </row>
    <row r="12" spans="1:36" s="12" customFormat="1" ht="23.25" customHeight="1" thickBot="1" x14ac:dyDescent="0.3">
      <c r="A12" s="177"/>
      <c r="B12" s="205"/>
      <c r="C12" s="171">
        <v>1</v>
      </c>
      <c r="D12" s="172"/>
      <c r="E12" s="173"/>
      <c r="F12" s="171">
        <f>IF((F11+G11+H11)&gt;1,1,0)</f>
        <v>1</v>
      </c>
      <c r="G12" s="172"/>
      <c r="H12" s="173"/>
      <c r="I12" s="171">
        <f>IF((I11+J11+K11)&gt;1,1,0)</f>
        <v>1</v>
      </c>
      <c r="J12" s="172"/>
      <c r="K12" s="173"/>
      <c r="L12" s="171">
        <v>1</v>
      </c>
      <c r="M12" s="172"/>
      <c r="N12" s="173"/>
      <c r="O12" s="171">
        <f>IF((O11+P11+Q11)&gt;1,1,0)</f>
        <v>0</v>
      </c>
      <c r="P12" s="172"/>
      <c r="Q12" s="173"/>
      <c r="R12" s="171">
        <f>IF((R11+S11+T11)&gt;1,1,0)</f>
        <v>1</v>
      </c>
      <c r="S12" s="172"/>
      <c r="T12" s="173"/>
      <c r="U12" s="171">
        <v>1</v>
      </c>
      <c r="V12" s="172"/>
      <c r="W12" s="173"/>
      <c r="X12" s="171">
        <f>IF((X11+Y11+Z11)&gt;1,1,0)</f>
        <v>1</v>
      </c>
      <c r="Y12" s="172"/>
      <c r="Z12" s="174"/>
      <c r="AA12" s="172">
        <v>1</v>
      </c>
      <c r="AB12" s="172"/>
      <c r="AC12" s="173"/>
      <c r="AD12" s="171">
        <v>1</v>
      </c>
      <c r="AE12" s="172"/>
      <c r="AF12" s="175"/>
      <c r="AG12" s="20">
        <f>AVERAGE(C12:AF12)</f>
        <v>0.9</v>
      </c>
    </row>
    <row r="13" spans="1:36" s="15" customFormat="1" ht="17.25" customHeight="1" thickBot="1" x14ac:dyDescent="0.3">
      <c r="A13" s="167">
        <f t="shared" ref="A13" si="0">+A11+1</f>
        <v>3</v>
      </c>
      <c r="B13" s="204" t="str">
        <f>+Záv_správa!C62</f>
        <v>Kurimská Terézia</v>
      </c>
      <c r="C13" s="22"/>
      <c r="D13" s="23"/>
      <c r="E13" s="23"/>
      <c r="F13" s="81">
        <v>1</v>
      </c>
      <c r="G13" s="97">
        <v>0</v>
      </c>
      <c r="H13" s="97">
        <v>1</v>
      </c>
      <c r="I13" s="81">
        <v>0</v>
      </c>
      <c r="J13" s="97">
        <v>0</v>
      </c>
      <c r="K13" s="97">
        <v>0</v>
      </c>
      <c r="L13" s="22"/>
      <c r="M13" s="23"/>
      <c r="N13" s="23"/>
      <c r="O13" s="81">
        <v>1</v>
      </c>
      <c r="P13" s="97">
        <v>0</v>
      </c>
      <c r="Q13" s="97">
        <v>1</v>
      </c>
      <c r="R13" s="81">
        <v>1</v>
      </c>
      <c r="S13" s="97">
        <v>0</v>
      </c>
      <c r="T13" s="97">
        <v>1</v>
      </c>
      <c r="U13" s="22"/>
      <c r="V13" s="23"/>
      <c r="W13" s="23"/>
      <c r="X13" s="81">
        <v>1</v>
      </c>
      <c r="Y13" s="97">
        <v>0</v>
      </c>
      <c r="Z13" s="53">
        <v>1</v>
      </c>
      <c r="AA13" s="50"/>
      <c r="AB13" s="23"/>
      <c r="AC13" s="23"/>
      <c r="AD13" s="22"/>
      <c r="AE13" s="23"/>
      <c r="AF13" s="24"/>
      <c r="AG13" s="16"/>
      <c r="AH13" s="64">
        <f>SUM(C13:AG13)/30</f>
        <v>0.26666666666666666</v>
      </c>
    </row>
    <row r="14" spans="1:36" s="12" customFormat="1" ht="23.25" customHeight="1" thickBot="1" x14ac:dyDescent="0.3">
      <c r="A14" s="177"/>
      <c r="B14" s="205"/>
      <c r="C14" s="171">
        <v>1</v>
      </c>
      <c r="D14" s="172"/>
      <c r="E14" s="173"/>
      <c r="F14" s="171">
        <f>IF((F13+G13+H13)&gt;1,1,0)</f>
        <v>1</v>
      </c>
      <c r="G14" s="172"/>
      <c r="H14" s="173"/>
      <c r="I14" s="171">
        <f>IF((I13+J13+K13)&gt;1,1,0)</f>
        <v>0</v>
      </c>
      <c r="J14" s="172"/>
      <c r="K14" s="173"/>
      <c r="L14" s="171">
        <v>1</v>
      </c>
      <c r="M14" s="172"/>
      <c r="N14" s="173"/>
      <c r="O14" s="171">
        <f>IF((O13+P13+Q13)&gt;1,1,0)</f>
        <v>1</v>
      </c>
      <c r="P14" s="172"/>
      <c r="Q14" s="173"/>
      <c r="R14" s="171">
        <f>IF((R13+S13+T13)&gt;1,1,0)</f>
        <v>1</v>
      </c>
      <c r="S14" s="172"/>
      <c r="T14" s="173"/>
      <c r="U14" s="171">
        <v>1</v>
      </c>
      <c r="V14" s="172"/>
      <c r="W14" s="173"/>
      <c r="X14" s="171">
        <f>IF((X13+Y13+Z13)&gt;1,1,0)</f>
        <v>1</v>
      </c>
      <c r="Y14" s="172"/>
      <c r="Z14" s="174"/>
      <c r="AA14" s="172">
        <v>1</v>
      </c>
      <c r="AB14" s="172"/>
      <c r="AC14" s="173"/>
      <c r="AD14" s="171">
        <v>1</v>
      </c>
      <c r="AE14" s="172"/>
      <c r="AF14" s="175"/>
      <c r="AG14" s="20">
        <f>AVERAGE(C14:AF14)</f>
        <v>0.9</v>
      </c>
    </row>
    <row r="15" spans="1:36" s="15" customFormat="1" ht="17.25" customHeight="1" thickBot="1" x14ac:dyDescent="0.3">
      <c r="A15" s="167">
        <f t="shared" ref="A15" si="1">+A13+1</f>
        <v>4</v>
      </c>
      <c r="B15" s="204" t="str">
        <f>+Záv_správa!C63</f>
        <v>Pastieriková Marína</v>
      </c>
      <c r="C15" s="22"/>
      <c r="D15" s="23"/>
      <c r="E15" s="23"/>
      <c r="F15" s="81">
        <v>0</v>
      </c>
      <c r="G15" s="97">
        <v>0</v>
      </c>
      <c r="H15" s="97">
        <v>1</v>
      </c>
      <c r="I15" s="122">
        <v>0</v>
      </c>
      <c r="J15" s="123">
        <v>0</v>
      </c>
      <c r="K15" s="123">
        <v>0</v>
      </c>
      <c r="L15" s="22"/>
      <c r="M15" s="23"/>
      <c r="N15" s="23"/>
      <c r="O15" s="81">
        <v>1</v>
      </c>
      <c r="P15" s="97">
        <v>0</v>
      </c>
      <c r="Q15" s="97">
        <v>1</v>
      </c>
      <c r="R15" s="122">
        <v>0</v>
      </c>
      <c r="S15" s="123">
        <v>0</v>
      </c>
      <c r="T15" s="123">
        <v>1</v>
      </c>
      <c r="U15" s="22"/>
      <c r="V15" s="23"/>
      <c r="W15" s="23"/>
      <c r="X15" s="81">
        <v>1</v>
      </c>
      <c r="Y15" s="97">
        <v>0</v>
      </c>
      <c r="Z15" s="53">
        <v>1</v>
      </c>
      <c r="AA15" s="50"/>
      <c r="AB15" s="23"/>
      <c r="AC15" s="23"/>
      <c r="AD15" s="22"/>
      <c r="AE15" s="23"/>
      <c r="AF15" s="24"/>
      <c r="AG15" s="16"/>
      <c r="AH15" s="64">
        <f>SUM(C15:AG15)/30</f>
        <v>0.2</v>
      </c>
    </row>
    <row r="16" spans="1:36" s="12" customFormat="1" ht="23.25" customHeight="1" thickBot="1" x14ac:dyDescent="0.3">
      <c r="A16" s="177"/>
      <c r="B16" s="205"/>
      <c r="C16" s="171">
        <v>1</v>
      </c>
      <c r="D16" s="172"/>
      <c r="E16" s="173"/>
      <c r="F16" s="171">
        <f>IF((F15+G15+H15)&gt;1,1,0)</f>
        <v>0</v>
      </c>
      <c r="G16" s="172"/>
      <c r="H16" s="173"/>
      <c r="I16" s="171">
        <f>IF((I15+J15+K15)&gt;1,1,0)</f>
        <v>0</v>
      </c>
      <c r="J16" s="172"/>
      <c r="K16" s="173"/>
      <c r="L16" s="171">
        <v>1</v>
      </c>
      <c r="M16" s="172"/>
      <c r="N16" s="173"/>
      <c r="O16" s="171">
        <f>IF((O15+P15+Q15)&gt;1,1,0)</f>
        <v>1</v>
      </c>
      <c r="P16" s="172"/>
      <c r="Q16" s="173"/>
      <c r="R16" s="171">
        <f>IF((R15+S15+T15)&gt;1,1,0)</f>
        <v>0</v>
      </c>
      <c r="S16" s="172"/>
      <c r="T16" s="173"/>
      <c r="U16" s="171">
        <v>1</v>
      </c>
      <c r="V16" s="172"/>
      <c r="W16" s="173"/>
      <c r="X16" s="171">
        <f>IF((X15+Y15+Z15)&gt;1,1,0)</f>
        <v>1</v>
      </c>
      <c r="Y16" s="172"/>
      <c r="Z16" s="174"/>
      <c r="AA16" s="172">
        <v>1</v>
      </c>
      <c r="AB16" s="172"/>
      <c r="AC16" s="173"/>
      <c r="AD16" s="171">
        <v>1</v>
      </c>
      <c r="AE16" s="172"/>
      <c r="AF16" s="175"/>
      <c r="AG16" s="20">
        <f>AVERAGE(C16:AF16)</f>
        <v>0.7</v>
      </c>
    </row>
    <row r="17" spans="1:34" s="15" customFormat="1" ht="17.25" customHeight="1" thickBot="1" x14ac:dyDescent="0.3">
      <c r="A17" s="167">
        <f>+A15+1</f>
        <v>5</v>
      </c>
      <c r="B17" s="169"/>
      <c r="C17" s="81">
        <v>0</v>
      </c>
      <c r="D17" s="97">
        <v>0</v>
      </c>
      <c r="E17" s="97">
        <v>0</v>
      </c>
      <c r="F17" s="81">
        <v>0</v>
      </c>
      <c r="G17" s="97">
        <v>0</v>
      </c>
      <c r="H17" s="97">
        <v>0</v>
      </c>
      <c r="I17" s="81">
        <v>0</v>
      </c>
      <c r="J17" s="97">
        <v>0</v>
      </c>
      <c r="K17" s="97">
        <v>0</v>
      </c>
      <c r="L17" s="81">
        <v>0</v>
      </c>
      <c r="M17" s="97">
        <v>0</v>
      </c>
      <c r="N17" s="97">
        <v>0</v>
      </c>
      <c r="O17" s="81">
        <v>0</v>
      </c>
      <c r="P17" s="97">
        <v>0</v>
      </c>
      <c r="Q17" s="97">
        <v>0</v>
      </c>
      <c r="R17" s="81">
        <v>0</v>
      </c>
      <c r="S17" s="97">
        <v>0</v>
      </c>
      <c r="T17" s="97">
        <v>0</v>
      </c>
      <c r="U17" s="81">
        <v>0</v>
      </c>
      <c r="V17" s="97">
        <v>0</v>
      </c>
      <c r="W17" s="97">
        <v>0</v>
      </c>
      <c r="X17" s="81">
        <v>0</v>
      </c>
      <c r="Y17" s="97">
        <v>0</v>
      </c>
      <c r="Z17" s="53">
        <v>0</v>
      </c>
      <c r="AA17" s="50">
        <v>0</v>
      </c>
      <c r="AB17" s="23">
        <v>0</v>
      </c>
      <c r="AC17" s="23">
        <v>0</v>
      </c>
      <c r="AD17" s="22">
        <v>0</v>
      </c>
      <c r="AE17" s="23">
        <v>0</v>
      </c>
      <c r="AF17" s="24">
        <v>0</v>
      </c>
      <c r="AG17" s="16"/>
      <c r="AH17" s="64">
        <f>SUM(C17:AG17)/30</f>
        <v>0</v>
      </c>
    </row>
    <row r="18" spans="1:34" s="12" customFormat="1" ht="23.25" customHeight="1" thickBot="1" x14ac:dyDescent="0.3">
      <c r="A18" s="177"/>
      <c r="B18" s="178"/>
      <c r="C18" s="171">
        <f>IF((C17+D17+E17)&gt;1,1,0)</f>
        <v>0</v>
      </c>
      <c r="D18" s="172"/>
      <c r="E18" s="173"/>
      <c r="F18" s="171">
        <f>IF((F17+G17+H17)&gt;1,1,0)</f>
        <v>0</v>
      </c>
      <c r="G18" s="172"/>
      <c r="H18" s="173"/>
      <c r="I18" s="171">
        <f>IF((I17+J17+K17)&gt;1,1,0)</f>
        <v>0</v>
      </c>
      <c r="J18" s="172"/>
      <c r="K18" s="173"/>
      <c r="L18" s="171">
        <f>IF((L17+M17+N17)&gt;1,1,0)</f>
        <v>0</v>
      </c>
      <c r="M18" s="172"/>
      <c r="N18" s="173"/>
      <c r="O18" s="171">
        <f>IF((O17+P17+Q17)&gt;1,1,0)</f>
        <v>0</v>
      </c>
      <c r="P18" s="172"/>
      <c r="Q18" s="173"/>
      <c r="R18" s="171">
        <f>IF((R17+S17+T17)&gt;1,1,0)</f>
        <v>0</v>
      </c>
      <c r="S18" s="172"/>
      <c r="T18" s="173"/>
      <c r="U18" s="171">
        <f>IF((U17+V17+W17)&gt;1,1,0)</f>
        <v>0</v>
      </c>
      <c r="V18" s="172"/>
      <c r="W18" s="173"/>
      <c r="X18" s="171">
        <f>IF((X17+Y17+Z17)&gt;1,1,0)</f>
        <v>0</v>
      </c>
      <c r="Y18" s="172"/>
      <c r="Z18" s="174"/>
      <c r="AA18" s="172">
        <f>IF((AA17+AB17+AC17)&gt;1,1,0)</f>
        <v>0</v>
      </c>
      <c r="AB18" s="172"/>
      <c r="AC18" s="173"/>
      <c r="AD18" s="171">
        <f>IF((AD17+AE17+AF17)&gt;1,1,0)</f>
        <v>0</v>
      </c>
      <c r="AE18" s="172"/>
      <c r="AF18" s="175"/>
      <c r="AG18" s="20">
        <f>AVERAGE(C18:AF18)</f>
        <v>0</v>
      </c>
    </row>
    <row r="19" spans="1:34" s="15" customFormat="1" ht="17.25" customHeight="1" thickBot="1" x14ac:dyDescent="0.3">
      <c r="A19" s="167">
        <f t="shared" ref="A19" si="2">+A17+1</f>
        <v>6</v>
      </c>
      <c r="B19" s="169"/>
      <c r="C19" s="81">
        <v>0</v>
      </c>
      <c r="D19" s="97">
        <v>0</v>
      </c>
      <c r="E19" s="97">
        <v>0</v>
      </c>
      <c r="F19" s="81">
        <v>0</v>
      </c>
      <c r="G19" s="97">
        <v>0</v>
      </c>
      <c r="H19" s="97">
        <v>0</v>
      </c>
      <c r="I19" s="81">
        <v>0</v>
      </c>
      <c r="J19" s="97">
        <v>0</v>
      </c>
      <c r="K19" s="97">
        <v>0</v>
      </c>
      <c r="L19" s="81">
        <v>0</v>
      </c>
      <c r="M19" s="97">
        <v>0</v>
      </c>
      <c r="N19" s="97">
        <v>0</v>
      </c>
      <c r="O19" s="81">
        <v>0</v>
      </c>
      <c r="P19" s="97">
        <v>0</v>
      </c>
      <c r="Q19" s="97">
        <v>0</v>
      </c>
      <c r="R19" s="81">
        <v>0</v>
      </c>
      <c r="S19" s="97">
        <v>0</v>
      </c>
      <c r="T19" s="97">
        <v>0</v>
      </c>
      <c r="U19" s="81">
        <v>0</v>
      </c>
      <c r="V19" s="97">
        <v>0</v>
      </c>
      <c r="W19" s="97">
        <v>0</v>
      </c>
      <c r="X19" s="81">
        <v>0</v>
      </c>
      <c r="Y19" s="97">
        <v>0</v>
      </c>
      <c r="Z19" s="53">
        <v>0</v>
      </c>
      <c r="AA19" s="50">
        <v>0</v>
      </c>
      <c r="AB19" s="23">
        <v>0</v>
      </c>
      <c r="AC19" s="23">
        <v>0</v>
      </c>
      <c r="AD19" s="22">
        <v>0</v>
      </c>
      <c r="AE19" s="23">
        <v>0</v>
      </c>
      <c r="AF19" s="24">
        <v>0</v>
      </c>
      <c r="AG19" s="16"/>
      <c r="AH19" s="64">
        <f>SUM(C19:AG19)/30</f>
        <v>0</v>
      </c>
    </row>
    <row r="20" spans="1:34" s="12" customFormat="1" ht="23.25" customHeight="1" thickBot="1" x14ac:dyDescent="0.3">
      <c r="A20" s="177"/>
      <c r="B20" s="178"/>
      <c r="C20" s="171">
        <f>IF((C19+D19+E19)&gt;1,1,0)</f>
        <v>0</v>
      </c>
      <c r="D20" s="172"/>
      <c r="E20" s="173"/>
      <c r="F20" s="171">
        <f>IF((F19+G19+H19)&gt;1,1,0)</f>
        <v>0</v>
      </c>
      <c r="G20" s="172"/>
      <c r="H20" s="173"/>
      <c r="I20" s="171">
        <f>IF((I19+J19+K19)&gt;1,1,0)</f>
        <v>0</v>
      </c>
      <c r="J20" s="172"/>
      <c r="K20" s="173"/>
      <c r="L20" s="171">
        <f>IF((L19+M19+N19)&gt;1,1,0)</f>
        <v>0</v>
      </c>
      <c r="M20" s="172"/>
      <c r="N20" s="173"/>
      <c r="O20" s="171">
        <f>IF((O19+P19+Q19)&gt;1,1,0)</f>
        <v>0</v>
      </c>
      <c r="P20" s="172"/>
      <c r="Q20" s="173"/>
      <c r="R20" s="171">
        <f>IF((R19+S19+T19)&gt;1,1,0)</f>
        <v>0</v>
      </c>
      <c r="S20" s="172"/>
      <c r="T20" s="173"/>
      <c r="U20" s="171">
        <f>IF((U19+V19+W19)&gt;1,1,0)</f>
        <v>0</v>
      </c>
      <c r="V20" s="172"/>
      <c r="W20" s="173"/>
      <c r="X20" s="171">
        <f>IF((X19+Y19+Z19)&gt;1,1,0)</f>
        <v>0</v>
      </c>
      <c r="Y20" s="172"/>
      <c r="Z20" s="174"/>
      <c r="AA20" s="172">
        <f>IF((AA19+AB19+AC19)&gt;1,1,0)</f>
        <v>0</v>
      </c>
      <c r="AB20" s="172"/>
      <c r="AC20" s="173"/>
      <c r="AD20" s="171">
        <f>IF((AD19+AE19+AF19)&gt;1,1,0)</f>
        <v>0</v>
      </c>
      <c r="AE20" s="172"/>
      <c r="AF20" s="175"/>
      <c r="AG20" s="20">
        <f>AVERAGE(C20:AF20)</f>
        <v>0</v>
      </c>
    </row>
    <row r="21" spans="1:34" s="15" customFormat="1" ht="17.25" customHeight="1" thickBot="1" x14ac:dyDescent="0.3">
      <c r="A21" s="167">
        <f t="shared" ref="A21:A23" si="3">+A19+1</f>
        <v>7</v>
      </c>
      <c r="B21" s="169"/>
      <c r="C21" s="81">
        <v>0</v>
      </c>
      <c r="D21" s="97">
        <v>0</v>
      </c>
      <c r="E21" s="97">
        <v>0</v>
      </c>
      <c r="F21" s="81">
        <v>0</v>
      </c>
      <c r="G21" s="97">
        <v>0</v>
      </c>
      <c r="H21" s="97">
        <v>0</v>
      </c>
      <c r="I21" s="81">
        <v>0</v>
      </c>
      <c r="J21" s="97">
        <v>0</v>
      </c>
      <c r="K21" s="97">
        <v>0</v>
      </c>
      <c r="L21" s="81">
        <v>0</v>
      </c>
      <c r="M21" s="97">
        <v>0</v>
      </c>
      <c r="N21" s="97">
        <v>0</v>
      </c>
      <c r="O21" s="81">
        <v>0</v>
      </c>
      <c r="P21" s="97">
        <v>0</v>
      </c>
      <c r="Q21" s="97">
        <v>0</v>
      </c>
      <c r="R21" s="81">
        <v>0</v>
      </c>
      <c r="S21" s="97">
        <v>0</v>
      </c>
      <c r="T21" s="97">
        <v>0</v>
      </c>
      <c r="U21" s="81">
        <v>0</v>
      </c>
      <c r="V21" s="97">
        <v>0</v>
      </c>
      <c r="W21" s="97">
        <v>0</v>
      </c>
      <c r="X21" s="81">
        <v>0</v>
      </c>
      <c r="Y21" s="97">
        <v>0</v>
      </c>
      <c r="Z21" s="53">
        <v>0</v>
      </c>
      <c r="AA21" s="50">
        <v>0</v>
      </c>
      <c r="AB21" s="23">
        <v>0</v>
      </c>
      <c r="AC21" s="23">
        <v>0</v>
      </c>
      <c r="AD21" s="22">
        <v>0</v>
      </c>
      <c r="AE21" s="23">
        <v>0</v>
      </c>
      <c r="AF21" s="24">
        <v>0</v>
      </c>
      <c r="AG21" s="16"/>
      <c r="AH21" s="64">
        <f>SUM(C21:AG21)/30</f>
        <v>0</v>
      </c>
    </row>
    <row r="22" spans="1:34" s="12" customFormat="1" ht="23.25" customHeight="1" thickBot="1" x14ac:dyDescent="0.3">
      <c r="A22" s="177"/>
      <c r="B22" s="178"/>
      <c r="C22" s="171">
        <f>IF((C21+D21+E21)&gt;1,1,0)</f>
        <v>0</v>
      </c>
      <c r="D22" s="172"/>
      <c r="E22" s="173"/>
      <c r="F22" s="171">
        <f>IF((F21+G21+H21)&gt;1,1,0)</f>
        <v>0</v>
      </c>
      <c r="G22" s="172"/>
      <c r="H22" s="173"/>
      <c r="I22" s="171">
        <f>IF((I21+J21+K21)&gt;1,1,0)</f>
        <v>0</v>
      </c>
      <c r="J22" s="172"/>
      <c r="K22" s="173"/>
      <c r="L22" s="171">
        <f>IF((L21+M21+N21)&gt;1,1,0)</f>
        <v>0</v>
      </c>
      <c r="M22" s="172"/>
      <c r="N22" s="173"/>
      <c r="O22" s="171">
        <f>IF((O21+P21+Q21)&gt;1,1,0)</f>
        <v>0</v>
      </c>
      <c r="P22" s="172"/>
      <c r="Q22" s="173"/>
      <c r="R22" s="171">
        <f>IF((R21+S21+T21)&gt;1,1,0)</f>
        <v>0</v>
      </c>
      <c r="S22" s="172"/>
      <c r="T22" s="173"/>
      <c r="U22" s="171">
        <f>IF((U21+V21+W21)&gt;1,1,0)</f>
        <v>0</v>
      </c>
      <c r="V22" s="172"/>
      <c r="W22" s="173"/>
      <c r="X22" s="171">
        <f>IF((X21+Y21+Z21)&gt;1,1,0)</f>
        <v>0</v>
      </c>
      <c r="Y22" s="172"/>
      <c r="Z22" s="174"/>
      <c r="AA22" s="172">
        <f>IF((AA21+AB21+AC21)&gt;1,1,0)</f>
        <v>0</v>
      </c>
      <c r="AB22" s="172"/>
      <c r="AC22" s="173"/>
      <c r="AD22" s="171">
        <f>IF((AD21+AE21+AF21)&gt;1,1,0)</f>
        <v>0</v>
      </c>
      <c r="AE22" s="172"/>
      <c r="AF22" s="175"/>
      <c r="AG22" s="20">
        <f>AVERAGE(C22:AF22)</f>
        <v>0</v>
      </c>
    </row>
    <row r="23" spans="1:34" s="15" customFormat="1" ht="17.25" customHeight="1" thickBot="1" x14ac:dyDescent="0.3">
      <c r="A23" s="167">
        <f t="shared" si="3"/>
        <v>8</v>
      </c>
      <c r="B23" s="169"/>
      <c r="C23" s="22"/>
      <c r="D23" s="23"/>
      <c r="E23" s="23"/>
      <c r="F23" s="81">
        <v>0</v>
      </c>
      <c r="G23" s="97">
        <v>0</v>
      </c>
      <c r="H23" s="97">
        <v>0</v>
      </c>
      <c r="I23" s="81">
        <v>0</v>
      </c>
      <c r="J23" s="97">
        <v>0</v>
      </c>
      <c r="K23" s="97">
        <v>0</v>
      </c>
      <c r="L23" s="22"/>
      <c r="M23" s="23"/>
      <c r="N23" s="23"/>
      <c r="O23" s="81">
        <v>0</v>
      </c>
      <c r="P23" s="97">
        <v>0</v>
      </c>
      <c r="Q23" s="97">
        <v>0</v>
      </c>
      <c r="R23" s="81">
        <v>0</v>
      </c>
      <c r="S23" s="97">
        <v>0</v>
      </c>
      <c r="T23" s="97">
        <v>0</v>
      </c>
      <c r="U23" s="22"/>
      <c r="V23" s="23"/>
      <c r="W23" s="23"/>
      <c r="X23" s="81">
        <v>0</v>
      </c>
      <c r="Y23" s="97">
        <v>0</v>
      </c>
      <c r="Z23" s="53">
        <v>0</v>
      </c>
      <c r="AA23" s="50"/>
      <c r="AB23" s="23"/>
      <c r="AC23" s="23"/>
      <c r="AD23" s="22"/>
      <c r="AE23" s="23"/>
      <c r="AF23" s="24"/>
      <c r="AG23" s="16"/>
    </row>
    <row r="24" spans="1:34" s="12" customFormat="1" ht="23.25" customHeight="1" thickBot="1" x14ac:dyDescent="0.3">
      <c r="A24" s="177"/>
      <c r="B24" s="178"/>
      <c r="C24" s="171">
        <v>1</v>
      </c>
      <c r="D24" s="172"/>
      <c r="E24" s="173"/>
      <c r="F24" s="171">
        <f>IF((F23+G23+H23)&gt;1,1,0)</f>
        <v>0</v>
      </c>
      <c r="G24" s="172"/>
      <c r="H24" s="173"/>
      <c r="I24" s="171">
        <f>IF((I23+J23+K23)&gt;1,1,0)</f>
        <v>0</v>
      </c>
      <c r="J24" s="172"/>
      <c r="K24" s="173"/>
      <c r="L24" s="171">
        <v>1</v>
      </c>
      <c r="M24" s="172"/>
      <c r="N24" s="173"/>
      <c r="O24" s="171">
        <f>IF((O23+P23+Q23)&gt;1,1,0)</f>
        <v>0</v>
      </c>
      <c r="P24" s="172"/>
      <c r="Q24" s="173"/>
      <c r="R24" s="171">
        <f>IF((R23+S23+T23)&gt;1,1,0)</f>
        <v>0</v>
      </c>
      <c r="S24" s="172"/>
      <c r="T24" s="173"/>
      <c r="U24" s="171">
        <v>1</v>
      </c>
      <c r="V24" s="172"/>
      <c r="W24" s="173"/>
      <c r="X24" s="171">
        <f>IF((X23+Y23+Z23)&gt;1,1,0)</f>
        <v>0</v>
      </c>
      <c r="Y24" s="172"/>
      <c r="Z24" s="174"/>
      <c r="AA24" s="172">
        <v>1</v>
      </c>
      <c r="AB24" s="172"/>
      <c r="AC24" s="173"/>
      <c r="AD24" s="171">
        <v>1</v>
      </c>
      <c r="AE24" s="172"/>
      <c r="AF24" s="175"/>
      <c r="AG24" s="20">
        <f>AVERAGE(C24:AF24)</f>
        <v>0.5</v>
      </c>
    </row>
    <row r="25" spans="1:34" ht="20.25" customHeight="1" x14ac:dyDescent="0.25">
      <c r="C25" s="188">
        <f>+(C10+C12+C14+C16)/4</f>
        <v>1</v>
      </c>
      <c r="D25" s="188"/>
      <c r="E25" s="188"/>
      <c r="F25" s="188">
        <f t="shared" ref="F25" si="4">+(F10+F12+F14+F16)/4</f>
        <v>0.75</v>
      </c>
      <c r="G25" s="188"/>
      <c r="H25" s="188"/>
      <c r="I25" s="188">
        <f t="shared" ref="I25" si="5">+(I10+I12+I14+I16)/4</f>
        <v>0.25</v>
      </c>
      <c r="J25" s="188"/>
      <c r="K25" s="188"/>
      <c r="L25" s="188">
        <f t="shared" ref="L25" si="6">+(L10+L12+L14+L16)/4</f>
        <v>1</v>
      </c>
      <c r="M25" s="188"/>
      <c r="N25" s="188"/>
      <c r="O25" s="188">
        <f t="shared" ref="O25" si="7">+(O10+O12+O14+O16)/4</f>
        <v>0.75</v>
      </c>
      <c r="P25" s="188"/>
      <c r="Q25" s="188"/>
      <c r="R25" s="188">
        <f t="shared" ref="R25" si="8">+(R10+R12+R14+R16)/4</f>
        <v>0.75</v>
      </c>
      <c r="S25" s="188"/>
      <c r="T25" s="188"/>
      <c r="U25" s="188">
        <f t="shared" ref="U25" si="9">+(U10+U12+U14+U16)/4</f>
        <v>1</v>
      </c>
      <c r="V25" s="188"/>
      <c r="W25" s="188"/>
      <c r="X25" s="188">
        <f>+(X10+X12+X14+X16)/4</f>
        <v>1</v>
      </c>
      <c r="Y25" s="188"/>
      <c r="Z25" s="198"/>
      <c r="AA25" s="189">
        <f>+(AA10+AA12+AA14+AA16)/4</f>
        <v>1</v>
      </c>
      <c r="AB25" s="190"/>
      <c r="AC25" s="190"/>
      <c r="AD25" s="189">
        <f>+(AA10+AA12+AA14+AA16)/4</f>
        <v>1</v>
      </c>
      <c r="AE25" s="190"/>
      <c r="AF25" s="190"/>
    </row>
    <row r="26" spans="1:34" ht="32.25" customHeight="1" x14ac:dyDescent="0.25">
      <c r="C26" s="193" t="s">
        <v>35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202"/>
      <c r="AA26" s="203" t="s">
        <v>36</v>
      </c>
      <c r="AB26" s="195"/>
      <c r="AC26" s="195"/>
      <c r="AD26" s="195"/>
      <c r="AE26" s="195"/>
      <c r="AF26" s="195"/>
    </row>
    <row r="27" spans="1:34" ht="30.75" customHeight="1" x14ac:dyDescent="0.25">
      <c r="C27" s="194">
        <f>AVERAGE(C25:Z25)</f>
        <v>0.8125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0"/>
      <c r="AA27" s="201">
        <f>AVERAGE(AA25:AF25)</f>
        <v>1</v>
      </c>
      <c r="AB27" s="199"/>
      <c r="AC27" s="199"/>
      <c r="AD27" s="199"/>
      <c r="AE27" s="199"/>
      <c r="AF27" s="199"/>
    </row>
    <row r="28" spans="1:34" ht="21" thickBot="1" x14ac:dyDescent="0.35">
      <c r="A28" s="8" t="s">
        <v>8</v>
      </c>
      <c r="X28" s="9" t="s">
        <v>4</v>
      </c>
    </row>
    <row r="29" spans="1:34" x14ac:dyDescent="0.25">
      <c r="X29" s="179"/>
      <c r="Y29" s="180"/>
      <c r="Z29" s="180"/>
      <c r="AA29" s="180"/>
      <c r="AB29" s="180"/>
      <c r="AC29" s="180"/>
      <c r="AD29" s="180"/>
      <c r="AE29" s="180"/>
      <c r="AF29" s="180"/>
      <c r="AG29" s="181"/>
    </row>
    <row r="30" spans="1:34" x14ac:dyDescent="0.25">
      <c r="X30" s="182"/>
      <c r="Y30" s="183"/>
      <c r="Z30" s="183"/>
      <c r="AA30" s="183"/>
      <c r="AB30" s="183"/>
      <c r="AC30" s="183"/>
      <c r="AD30" s="183"/>
      <c r="AE30" s="183"/>
      <c r="AF30" s="183"/>
      <c r="AG30" s="184"/>
    </row>
    <row r="31" spans="1:34" x14ac:dyDescent="0.25">
      <c r="X31" s="182"/>
      <c r="Y31" s="183"/>
      <c r="Z31" s="183"/>
      <c r="AA31" s="183"/>
      <c r="AB31" s="183"/>
      <c r="AC31" s="183"/>
      <c r="AD31" s="183"/>
      <c r="AE31" s="183"/>
      <c r="AF31" s="183"/>
      <c r="AG31" s="184"/>
    </row>
    <row r="32" spans="1:34" ht="15.75" thickBot="1" x14ac:dyDescent="0.3">
      <c r="X32" s="185"/>
      <c r="Y32" s="186"/>
      <c r="Z32" s="186"/>
      <c r="AA32" s="186"/>
      <c r="AB32" s="186"/>
      <c r="AC32" s="186"/>
      <c r="AD32" s="186"/>
      <c r="AE32" s="186"/>
      <c r="AF32" s="186"/>
      <c r="AG32" s="187"/>
    </row>
    <row r="33" spans="1:2" x14ac:dyDescent="0.25">
      <c r="A33">
        <v>1</v>
      </c>
      <c r="B33" s="98" t="s">
        <v>219</v>
      </c>
    </row>
    <row r="34" spans="1:2" x14ac:dyDescent="0.25">
      <c r="A34">
        <v>2</v>
      </c>
      <c r="B34" s="98" t="s">
        <v>220</v>
      </c>
    </row>
    <row r="35" spans="1:2" x14ac:dyDescent="0.25">
      <c r="A35">
        <v>3</v>
      </c>
      <c r="B35" s="98" t="s">
        <v>10</v>
      </c>
    </row>
  </sheetData>
  <mergeCells count="137">
    <mergeCell ref="A1:AG2"/>
    <mergeCell ref="AD4:AF4"/>
    <mergeCell ref="A5:B5"/>
    <mergeCell ref="C5:U5"/>
    <mergeCell ref="V5:AB5"/>
    <mergeCell ref="AD5:AF5"/>
    <mergeCell ref="A9:A10"/>
    <mergeCell ref="B9:B10"/>
    <mergeCell ref="C10:E10"/>
    <mergeCell ref="F10:H10"/>
    <mergeCell ref="I10:K10"/>
    <mergeCell ref="L10:N10"/>
    <mergeCell ref="C8:E8"/>
    <mergeCell ref="F8:H8"/>
    <mergeCell ref="I8:K8"/>
    <mergeCell ref="L8:N8"/>
    <mergeCell ref="O10:Q10"/>
    <mergeCell ref="R10:T10"/>
    <mergeCell ref="U10:W10"/>
    <mergeCell ref="X10:Z10"/>
    <mergeCell ref="AA10:AC10"/>
    <mergeCell ref="AD10:AF10"/>
    <mergeCell ref="U8:W8"/>
    <mergeCell ref="X8:Z8"/>
    <mergeCell ref="U14:W14"/>
    <mergeCell ref="AA8:AC8"/>
    <mergeCell ref="AD8:AF8"/>
    <mergeCell ref="O8:Q8"/>
    <mergeCell ref="R8:T8"/>
    <mergeCell ref="O12:Q12"/>
    <mergeCell ref="R12:T12"/>
    <mergeCell ref="U12:W12"/>
    <mergeCell ref="X12:Z12"/>
    <mergeCell ref="AA12:AC12"/>
    <mergeCell ref="AD12:AF12"/>
    <mergeCell ref="A13:A14"/>
    <mergeCell ref="B13:B14"/>
    <mergeCell ref="C14:E14"/>
    <mergeCell ref="F14:H14"/>
    <mergeCell ref="I14:K14"/>
    <mergeCell ref="L14:N14"/>
    <mergeCell ref="A11:A12"/>
    <mergeCell ref="B11:B12"/>
    <mergeCell ref="C12:E12"/>
    <mergeCell ref="F12:H12"/>
    <mergeCell ref="I12:K12"/>
    <mergeCell ref="L12:N12"/>
    <mergeCell ref="A23:A24"/>
    <mergeCell ref="B23:B24"/>
    <mergeCell ref="C24:E24"/>
    <mergeCell ref="F24:H24"/>
    <mergeCell ref="I24:K24"/>
    <mergeCell ref="L24:N24"/>
    <mergeCell ref="O16:Q16"/>
    <mergeCell ref="R16:T16"/>
    <mergeCell ref="U16:W16"/>
    <mergeCell ref="A15:A16"/>
    <mergeCell ref="B15:B16"/>
    <mergeCell ref="C16:E16"/>
    <mergeCell ref="F16:H16"/>
    <mergeCell ref="I16:K16"/>
    <mergeCell ref="L16:N16"/>
    <mergeCell ref="A17:A18"/>
    <mergeCell ref="B17:B18"/>
    <mergeCell ref="C18:E18"/>
    <mergeCell ref="F18:H18"/>
    <mergeCell ref="I18:K18"/>
    <mergeCell ref="L18:N18"/>
    <mergeCell ref="A19:A20"/>
    <mergeCell ref="B19:B20"/>
    <mergeCell ref="C20:E20"/>
    <mergeCell ref="X29:AG32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C27:Z27"/>
    <mergeCell ref="AA27:AF27"/>
    <mergeCell ref="C26:Z26"/>
    <mergeCell ref="AA26:AF2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O24:Q24"/>
    <mergeCell ref="R24:T24"/>
    <mergeCell ref="U24:W24"/>
    <mergeCell ref="X24:Z24"/>
    <mergeCell ref="AA24:AC24"/>
    <mergeCell ref="AD24:AF24"/>
    <mergeCell ref="X16:Z16"/>
    <mergeCell ref="AA16:AC16"/>
    <mergeCell ref="AD16:AF16"/>
    <mergeCell ref="X14:Z14"/>
    <mergeCell ref="AA14:AC14"/>
    <mergeCell ref="AD14:AF14"/>
    <mergeCell ref="O18:Q18"/>
    <mergeCell ref="R18:T18"/>
    <mergeCell ref="U18:W18"/>
    <mergeCell ref="X18:Z18"/>
    <mergeCell ref="AA18:AC18"/>
    <mergeCell ref="AD18:AF18"/>
    <mergeCell ref="X22:Z22"/>
    <mergeCell ref="AA22:AC22"/>
    <mergeCell ref="AD22:AF22"/>
    <mergeCell ref="O14:Q14"/>
    <mergeCell ref="R14:T14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21:A22"/>
    <mergeCell ref="B21:B22"/>
    <mergeCell ref="C22:E22"/>
    <mergeCell ref="F22:H22"/>
    <mergeCell ref="I22:K22"/>
    <mergeCell ref="L22:N22"/>
    <mergeCell ref="O22:Q22"/>
    <mergeCell ref="R22:T22"/>
    <mergeCell ref="U22:W22"/>
  </mergeCells>
  <conditionalFormatting sqref="C24:AF24">
    <cfRule type="cellIs" dxfId="303" priority="37" operator="equal">
      <formula>0</formula>
    </cfRule>
  </conditionalFormatting>
  <conditionalFormatting sqref="AG10">
    <cfRule type="cellIs" dxfId="302" priority="32" operator="between">
      <formula>0.8</formula>
      <formula>1</formula>
    </cfRule>
    <cfRule type="cellIs" dxfId="301" priority="33" operator="between">
      <formula>0.5</formula>
      <formula>0.7999</formula>
    </cfRule>
    <cfRule type="cellIs" dxfId="300" priority="36" operator="between">
      <formula>0</formula>
      <formula>0.4999</formula>
    </cfRule>
  </conditionalFormatting>
  <conditionalFormatting sqref="AG12">
    <cfRule type="cellIs" dxfId="299" priority="29" operator="between">
      <formula>0.8</formula>
      <formula>1</formula>
    </cfRule>
    <cfRule type="cellIs" dxfId="298" priority="30" operator="between">
      <formula>0.5</formula>
      <formula>0.7999</formula>
    </cfRule>
    <cfRule type="cellIs" dxfId="297" priority="31" operator="between">
      <formula>0</formula>
      <formula>0.4999</formula>
    </cfRule>
  </conditionalFormatting>
  <conditionalFormatting sqref="AG14">
    <cfRule type="cellIs" dxfId="296" priority="26" operator="between">
      <formula>0.8</formula>
      <formula>1</formula>
    </cfRule>
    <cfRule type="cellIs" dxfId="295" priority="27" operator="between">
      <formula>0.5</formula>
      <formula>0.7999</formula>
    </cfRule>
    <cfRule type="cellIs" dxfId="294" priority="28" operator="between">
      <formula>0</formula>
      <formula>0.4999</formula>
    </cfRule>
  </conditionalFormatting>
  <conditionalFormatting sqref="AG16">
    <cfRule type="cellIs" dxfId="293" priority="23" operator="between">
      <formula>0.8</formula>
      <formula>1</formula>
    </cfRule>
    <cfRule type="cellIs" dxfId="292" priority="24" operator="between">
      <formula>0.5</formula>
      <formula>0.7999</formula>
    </cfRule>
    <cfRule type="cellIs" dxfId="291" priority="25" operator="between">
      <formula>0</formula>
      <formula>0.4999</formula>
    </cfRule>
  </conditionalFormatting>
  <conditionalFormatting sqref="AG24">
    <cfRule type="cellIs" dxfId="290" priority="20" operator="between">
      <formula>0.8</formula>
      <formula>1</formula>
    </cfRule>
    <cfRule type="cellIs" dxfId="289" priority="21" operator="between">
      <formula>0.5</formula>
      <formula>0.7999</formula>
    </cfRule>
    <cfRule type="cellIs" dxfId="288" priority="22" operator="between">
      <formula>0</formula>
      <formula>0.4999</formula>
    </cfRule>
  </conditionalFormatting>
  <conditionalFormatting sqref="C20:AF20">
    <cfRule type="cellIs" dxfId="287" priority="16" operator="equal">
      <formula>0</formula>
    </cfRule>
  </conditionalFormatting>
  <conditionalFormatting sqref="AG18">
    <cfRule type="cellIs" dxfId="286" priority="13" operator="between">
      <formula>0.8</formula>
      <formula>1</formula>
    </cfRule>
    <cfRule type="cellIs" dxfId="285" priority="14" operator="between">
      <formula>0.5</formula>
      <formula>0.7999</formula>
    </cfRule>
    <cfRule type="cellIs" dxfId="284" priority="15" operator="between">
      <formula>0</formula>
      <formula>0.4999</formula>
    </cfRule>
  </conditionalFormatting>
  <conditionalFormatting sqref="AG20">
    <cfRule type="cellIs" dxfId="283" priority="10" operator="between">
      <formula>0.8</formula>
      <formula>1</formula>
    </cfRule>
    <cfRule type="cellIs" dxfId="282" priority="11" operator="between">
      <formula>0.5</formula>
      <formula>0.7999</formula>
    </cfRule>
    <cfRule type="cellIs" dxfId="281" priority="12" operator="between">
      <formula>0</formula>
      <formula>0.4999</formula>
    </cfRule>
  </conditionalFormatting>
  <conditionalFormatting sqref="AG22">
    <cfRule type="cellIs" dxfId="280" priority="7" operator="between">
      <formula>0.8</formula>
      <formula>1</formula>
    </cfRule>
    <cfRule type="cellIs" dxfId="279" priority="8" operator="between">
      <formula>0.5</formula>
      <formula>0.7999</formula>
    </cfRule>
    <cfRule type="cellIs" dxfId="278" priority="9" operator="between">
      <formula>0</formula>
      <formula>0.4999</formula>
    </cfRule>
  </conditionalFormatting>
  <conditionalFormatting sqref="C18:AF18">
    <cfRule type="cellIs" dxfId="277" priority="6" operator="equal">
      <formula>0</formula>
    </cfRule>
  </conditionalFormatting>
  <conditionalFormatting sqref="C22:AF22">
    <cfRule type="cellIs" dxfId="276" priority="5" operator="equal">
      <formula>0</formula>
    </cfRule>
  </conditionalFormatting>
  <conditionalFormatting sqref="C10:AF10">
    <cfRule type="cellIs" dxfId="275" priority="4" operator="equal">
      <formula>0</formula>
    </cfRule>
  </conditionalFormatting>
  <conditionalFormatting sqref="C12:AF12">
    <cfRule type="cellIs" dxfId="274" priority="3" operator="equal">
      <formula>0</formula>
    </cfRule>
  </conditionalFormatting>
  <conditionalFormatting sqref="C14:AF14">
    <cfRule type="cellIs" dxfId="273" priority="2" operator="equal">
      <formula>0</formula>
    </cfRule>
  </conditionalFormatting>
  <conditionalFormatting sqref="C16:AF16">
    <cfRule type="cellIs" dxfId="27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52"/>
  <sheetViews>
    <sheetView topLeftCell="A7" zoomScale="60" zoomScaleNormal="60" zoomScaleSheetLayoutView="70" workbookViewId="0">
      <selection activeCell="AG31" sqref="AG31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10.5703125" customWidth="1"/>
    <col min="34" max="34" width="14.140625" style="65" bestFit="1" customWidth="1"/>
  </cols>
  <sheetData>
    <row r="1" spans="1:34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66"/>
    </row>
    <row r="3" spans="1:34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H3" s="67"/>
    </row>
    <row r="4" spans="1:34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  <c r="AH4" s="65"/>
    </row>
    <row r="5" spans="1:34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3</v>
      </c>
      <c r="AE5" s="155"/>
      <c r="AF5" s="156"/>
      <c r="AH5" s="65"/>
    </row>
    <row r="6" spans="1:34" s="3" customFormat="1" ht="20.25" customHeight="1" x14ac:dyDescent="0.25">
      <c r="A6" s="73"/>
      <c r="B6" s="73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6"/>
      <c r="X6" s="76"/>
      <c r="Y6" s="76"/>
      <c r="Z6" s="76"/>
      <c r="AA6" s="76"/>
      <c r="AB6" s="76"/>
      <c r="AC6" s="78"/>
      <c r="AD6" s="79"/>
      <c r="AE6" s="79"/>
      <c r="AF6" s="79"/>
      <c r="AH6" s="65"/>
    </row>
    <row r="7" spans="1:34" s="1" customFormat="1" ht="51" customHeight="1" thickBot="1" x14ac:dyDescent="0.35">
      <c r="A7" s="25"/>
      <c r="B7" s="25"/>
      <c r="C7" s="196" t="s">
        <v>47</v>
      </c>
      <c r="D7" s="196"/>
      <c r="E7" s="196"/>
      <c r="F7" s="196" t="s">
        <v>48</v>
      </c>
      <c r="G7" s="196"/>
      <c r="H7" s="196"/>
      <c r="I7" s="196" t="s">
        <v>49</v>
      </c>
      <c r="J7" s="196"/>
      <c r="K7" s="196"/>
      <c r="L7" s="196" t="s">
        <v>50</v>
      </c>
      <c r="M7" s="196"/>
      <c r="N7" s="196"/>
      <c r="O7" s="196" t="s">
        <v>51</v>
      </c>
      <c r="P7" s="196"/>
      <c r="Q7" s="196"/>
      <c r="R7" s="196" t="s">
        <v>52</v>
      </c>
      <c r="S7" s="196"/>
      <c r="T7" s="196"/>
      <c r="U7" s="196" t="s">
        <v>53</v>
      </c>
      <c r="V7" s="196"/>
      <c r="W7" s="196"/>
      <c r="X7" s="196" t="s">
        <v>54</v>
      </c>
      <c r="Y7" s="196"/>
      <c r="Z7" s="196"/>
      <c r="AA7" s="196" t="s">
        <v>55</v>
      </c>
      <c r="AB7" s="196"/>
      <c r="AC7" s="196"/>
      <c r="AD7" s="196" t="s">
        <v>56</v>
      </c>
      <c r="AE7" s="196"/>
      <c r="AF7" s="196"/>
      <c r="AH7" s="66"/>
    </row>
    <row r="8" spans="1:34" s="2" customFormat="1" ht="37.5" customHeight="1" thickBot="1" x14ac:dyDescent="0.3">
      <c r="A8" s="11" t="s">
        <v>7</v>
      </c>
      <c r="B8" s="37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2"/>
      <c r="R8" s="160">
        <v>6</v>
      </c>
      <c r="S8" s="161"/>
      <c r="T8" s="163"/>
      <c r="U8" s="161">
        <v>7</v>
      </c>
      <c r="V8" s="161"/>
      <c r="W8" s="162"/>
      <c r="X8" s="160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76"/>
      <c r="AG8" s="19" t="s">
        <v>3</v>
      </c>
      <c r="AH8" s="68"/>
    </row>
    <row r="9" spans="1:34" s="15" customFormat="1" ht="17.25" customHeight="1" thickBot="1" x14ac:dyDescent="0.3">
      <c r="A9" s="167">
        <v>1</v>
      </c>
      <c r="B9" s="169" t="str">
        <f>+Záv_správa!C48</f>
        <v>Černická Ema</v>
      </c>
      <c r="C9" s="124">
        <v>1</v>
      </c>
      <c r="D9" s="125">
        <v>0</v>
      </c>
      <c r="E9" s="125">
        <v>1</v>
      </c>
      <c r="F9" s="124">
        <v>0</v>
      </c>
      <c r="G9" s="125">
        <v>0</v>
      </c>
      <c r="H9" s="125">
        <v>0</v>
      </c>
      <c r="I9" s="13">
        <v>0</v>
      </c>
      <c r="J9" s="14">
        <v>1</v>
      </c>
      <c r="K9" s="14">
        <v>1</v>
      </c>
      <c r="L9" s="13">
        <v>1</v>
      </c>
      <c r="M9" s="14">
        <v>1</v>
      </c>
      <c r="N9" s="14">
        <v>1</v>
      </c>
      <c r="O9" s="13">
        <v>1</v>
      </c>
      <c r="P9" s="14">
        <v>1</v>
      </c>
      <c r="Q9" s="14">
        <v>1</v>
      </c>
      <c r="R9" s="13">
        <v>0</v>
      </c>
      <c r="S9" s="14">
        <v>1</v>
      </c>
      <c r="T9" s="54">
        <v>1</v>
      </c>
      <c r="U9" s="49">
        <v>1</v>
      </c>
      <c r="V9" s="14">
        <v>1</v>
      </c>
      <c r="W9" s="14">
        <v>1</v>
      </c>
      <c r="X9" s="124">
        <v>1</v>
      </c>
      <c r="Y9" s="125">
        <v>1</v>
      </c>
      <c r="Z9" s="125">
        <v>1</v>
      </c>
      <c r="AA9" s="13">
        <v>0</v>
      </c>
      <c r="AB9" s="14">
        <v>0</v>
      </c>
      <c r="AC9" s="14">
        <v>0</v>
      </c>
      <c r="AD9" s="13">
        <v>0</v>
      </c>
      <c r="AE9" s="14">
        <v>1</v>
      </c>
      <c r="AF9" s="21">
        <v>0</v>
      </c>
      <c r="AG9" s="16"/>
      <c r="AH9" s="63">
        <f>+SUM(C9:AF9)/30</f>
        <v>0.6333333333333333</v>
      </c>
    </row>
    <row r="10" spans="1:34" s="12" customFormat="1" ht="23.25" customHeight="1" thickBot="1" x14ac:dyDescent="0.3">
      <c r="A10" s="168"/>
      <c r="B10" s="170"/>
      <c r="C10" s="206">
        <f>IF((C9+D9+E9)&gt;1,1,0)</f>
        <v>1</v>
      </c>
      <c r="D10" s="207"/>
      <c r="E10" s="208"/>
      <c r="F10" s="206">
        <f>IF((F9+G9+H9)&gt;1,1,0)</f>
        <v>0</v>
      </c>
      <c r="G10" s="207"/>
      <c r="H10" s="208"/>
      <c r="I10" s="206">
        <f>IF((I9+J9+K9)&gt;1,1,0)</f>
        <v>1</v>
      </c>
      <c r="J10" s="207"/>
      <c r="K10" s="208"/>
      <c r="L10" s="206">
        <f>IF((L9+M9+N9)&gt;1,1,0)</f>
        <v>1</v>
      </c>
      <c r="M10" s="207"/>
      <c r="N10" s="208"/>
      <c r="O10" s="206">
        <f>IF((O9+P9+Q9)&gt;1,1,0)</f>
        <v>1</v>
      </c>
      <c r="P10" s="207"/>
      <c r="Q10" s="208"/>
      <c r="R10" s="206">
        <f>IF((R9+S9+T9)&gt;1,1,0)</f>
        <v>1</v>
      </c>
      <c r="S10" s="207"/>
      <c r="T10" s="215"/>
      <c r="U10" s="207">
        <f>IF((U9+V9+W9)&gt;1,1,0)</f>
        <v>1</v>
      </c>
      <c r="V10" s="207"/>
      <c r="W10" s="208"/>
      <c r="X10" s="206">
        <f>IF((X9+Y9+Z9)&gt;1,1,0)</f>
        <v>1</v>
      </c>
      <c r="Y10" s="207"/>
      <c r="Z10" s="208"/>
      <c r="AA10" s="206">
        <f>IF((AA9+AB9+AC9)&gt;1,1,0)</f>
        <v>0</v>
      </c>
      <c r="AB10" s="207"/>
      <c r="AC10" s="208"/>
      <c r="AD10" s="206">
        <f>IF((AD9+AE9+AF9)&gt;1,1,0)</f>
        <v>0</v>
      </c>
      <c r="AE10" s="207"/>
      <c r="AF10" s="209"/>
      <c r="AG10" s="20">
        <f>AVERAGE(C10:AF10)</f>
        <v>0.7</v>
      </c>
      <c r="AH10" s="63"/>
    </row>
    <row r="11" spans="1:34" s="15" customFormat="1" ht="17.25" customHeight="1" thickBot="1" x14ac:dyDescent="0.3">
      <c r="A11" s="167">
        <f>+A9+1</f>
        <v>2</v>
      </c>
      <c r="B11" s="169" t="str">
        <f>+Záv_správa!C49</f>
        <v>Sebíňová Sofia</v>
      </c>
      <c r="C11" s="22">
        <v>1</v>
      </c>
      <c r="D11" s="23">
        <v>1</v>
      </c>
      <c r="E11" s="23">
        <v>1</v>
      </c>
      <c r="F11" s="22">
        <v>1</v>
      </c>
      <c r="G11" s="23">
        <v>0</v>
      </c>
      <c r="H11" s="23">
        <v>1</v>
      </c>
      <c r="I11" s="22">
        <v>1</v>
      </c>
      <c r="J11" s="23">
        <v>1</v>
      </c>
      <c r="K11" s="23">
        <v>1</v>
      </c>
      <c r="L11" s="122">
        <v>0</v>
      </c>
      <c r="M11" s="123">
        <v>0</v>
      </c>
      <c r="N11" s="123">
        <v>1</v>
      </c>
      <c r="O11" s="22">
        <v>1</v>
      </c>
      <c r="P11" s="23">
        <v>1</v>
      </c>
      <c r="Q11" s="23">
        <v>1</v>
      </c>
      <c r="R11" s="22">
        <v>1</v>
      </c>
      <c r="S11" s="23">
        <v>1</v>
      </c>
      <c r="T11" s="53">
        <v>1</v>
      </c>
      <c r="U11" s="50">
        <v>1</v>
      </c>
      <c r="V11" s="23">
        <v>1</v>
      </c>
      <c r="W11" s="23">
        <v>1</v>
      </c>
      <c r="X11" s="22">
        <v>1</v>
      </c>
      <c r="Y11" s="23">
        <v>1</v>
      </c>
      <c r="Z11" s="23">
        <v>1</v>
      </c>
      <c r="AA11" s="22">
        <v>1</v>
      </c>
      <c r="AB11" s="23">
        <v>1</v>
      </c>
      <c r="AC11" s="23">
        <v>1</v>
      </c>
      <c r="AD11" s="122">
        <v>1</v>
      </c>
      <c r="AE11" s="123">
        <v>1</v>
      </c>
      <c r="AF11" s="127">
        <v>0</v>
      </c>
      <c r="AG11" s="16"/>
      <c r="AH11" s="63">
        <f>+SUM(C11:AF11)/30</f>
        <v>0.8666666666666667</v>
      </c>
    </row>
    <row r="12" spans="1:34" s="12" customFormat="1" ht="23.25" customHeight="1" thickBot="1" x14ac:dyDescent="0.3">
      <c r="A12" s="177"/>
      <c r="B12" s="170"/>
      <c r="C12" s="171">
        <f>IF((C11+D11+E11)&gt;1,1,0)</f>
        <v>1</v>
      </c>
      <c r="D12" s="172"/>
      <c r="E12" s="173"/>
      <c r="F12" s="171">
        <f>IF((F11+G11+H11)&gt;1,1,0)</f>
        <v>1</v>
      </c>
      <c r="G12" s="172"/>
      <c r="H12" s="173"/>
      <c r="I12" s="171">
        <f>IF((I11+J11+K11)&gt;1,1,0)</f>
        <v>1</v>
      </c>
      <c r="J12" s="172"/>
      <c r="K12" s="173"/>
      <c r="L12" s="171">
        <f>IF((L11+M11+N11)&gt;1,1,0)</f>
        <v>0</v>
      </c>
      <c r="M12" s="172"/>
      <c r="N12" s="173"/>
      <c r="O12" s="171">
        <f>IF((O11+P11+Q11)&gt;1,1,0)</f>
        <v>1</v>
      </c>
      <c r="P12" s="172"/>
      <c r="Q12" s="173"/>
      <c r="R12" s="171">
        <f>IF((R11+S11+T11)&gt;1,1,0)</f>
        <v>1</v>
      </c>
      <c r="S12" s="172"/>
      <c r="T12" s="174"/>
      <c r="U12" s="172">
        <f>IF((U11+V11+W11)&gt;1,1,0)</f>
        <v>1</v>
      </c>
      <c r="V12" s="172"/>
      <c r="W12" s="173"/>
      <c r="X12" s="171">
        <f>IF((X11+Y11+Z11)&gt;1,1,0)</f>
        <v>1</v>
      </c>
      <c r="Y12" s="172"/>
      <c r="Z12" s="173"/>
      <c r="AA12" s="171">
        <f>IF((AA11+AB11+AC11)&gt;1,1,0)</f>
        <v>1</v>
      </c>
      <c r="AB12" s="172"/>
      <c r="AC12" s="173"/>
      <c r="AD12" s="171">
        <f>IF((AD11+AE11+AF11)&gt;1,1,0)</f>
        <v>1</v>
      </c>
      <c r="AE12" s="172"/>
      <c r="AF12" s="175"/>
      <c r="AG12" s="20">
        <f>AVERAGE(C12:AF12)</f>
        <v>0.9</v>
      </c>
      <c r="AH12" s="63"/>
    </row>
    <row r="13" spans="1:34" s="15" customFormat="1" ht="17.25" customHeight="1" thickBot="1" x14ac:dyDescent="0.3">
      <c r="A13" s="168">
        <f t="shared" ref="A13" si="0">+A11+1</f>
        <v>3</v>
      </c>
      <c r="B13" s="169" t="str">
        <f>+Záv_správa!C50</f>
        <v>Marková Dorota</v>
      </c>
      <c r="C13" s="124">
        <v>0</v>
      </c>
      <c r="D13" s="125">
        <v>0</v>
      </c>
      <c r="E13" s="125">
        <v>0</v>
      </c>
      <c r="F13" s="13">
        <v>0</v>
      </c>
      <c r="G13" s="14">
        <v>0</v>
      </c>
      <c r="H13" s="14">
        <v>0</v>
      </c>
      <c r="I13" s="13">
        <v>0</v>
      </c>
      <c r="J13" s="14">
        <v>0</v>
      </c>
      <c r="K13" s="14">
        <v>0</v>
      </c>
      <c r="L13" s="13">
        <v>1</v>
      </c>
      <c r="M13" s="14">
        <v>1</v>
      </c>
      <c r="N13" s="14">
        <v>1</v>
      </c>
      <c r="O13" s="13">
        <v>1</v>
      </c>
      <c r="P13" s="14">
        <v>1</v>
      </c>
      <c r="Q13" s="14">
        <v>1</v>
      </c>
      <c r="R13" s="124">
        <v>1</v>
      </c>
      <c r="S13" s="125">
        <v>0</v>
      </c>
      <c r="T13" s="129">
        <v>0</v>
      </c>
      <c r="U13" s="49">
        <v>0</v>
      </c>
      <c r="V13" s="14">
        <v>0</v>
      </c>
      <c r="W13" s="14">
        <v>0</v>
      </c>
      <c r="X13" s="13">
        <v>0</v>
      </c>
      <c r="Y13" s="14">
        <v>0</v>
      </c>
      <c r="Z13" s="14">
        <v>0</v>
      </c>
      <c r="AA13" s="124">
        <v>0</v>
      </c>
      <c r="AB13" s="125">
        <v>0</v>
      </c>
      <c r="AC13" s="125">
        <v>1</v>
      </c>
      <c r="AD13" s="13">
        <v>0</v>
      </c>
      <c r="AE13" s="14">
        <v>0</v>
      </c>
      <c r="AF13" s="21">
        <v>0</v>
      </c>
      <c r="AG13" s="16"/>
      <c r="AH13" s="63">
        <f>+SUM(C13:AF13)/30</f>
        <v>0.26666666666666666</v>
      </c>
    </row>
    <row r="14" spans="1:34" s="12" customFormat="1" ht="23.25" customHeight="1" thickBot="1" x14ac:dyDescent="0.3">
      <c r="A14" s="168"/>
      <c r="B14" s="170"/>
      <c r="C14" s="206">
        <f>IF((C13+D13+E13)&gt;1,1,0)</f>
        <v>0</v>
      </c>
      <c r="D14" s="207"/>
      <c r="E14" s="208"/>
      <c r="F14" s="206">
        <f>IF((F13+G13+H13)&gt;1,1,0)</f>
        <v>0</v>
      </c>
      <c r="G14" s="207"/>
      <c r="H14" s="208"/>
      <c r="I14" s="206">
        <f>IF((I13+J13+K13)&gt;1,1,0)</f>
        <v>0</v>
      </c>
      <c r="J14" s="207"/>
      <c r="K14" s="208"/>
      <c r="L14" s="206">
        <f>IF((L13+M13+N13)&gt;1,1,0)</f>
        <v>1</v>
      </c>
      <c r="M14" s="207"/>
      <c r="N14" s="208"/>
      <c r="O14" s="206">
        <f>IF((O13+P13+Q13)&gt;1,1,0)</f>
        <v>1</v>
      </c>
      <c r="P14" s="207"/>
      <c r="Q14" s="208"/>
      <c r="R14" s="206">
        <f>IF((R13+S13+T13)&gt;1,1,0)</f>
        <v>0</v>
      </c>
      <c r="S14" s="207"/>
      <c r="T14" s="215"/>
      <c r="U14" s="207">
        <f>IF((U13+V13+W13)&gt;1,1,0)</f>
        <v>0</v>
      </c>
      <c r="V14" s="207"/>
      <c r="W14" s="208"/>
      <c r="X14" s="206">
        <f>IF((X13+Y13+Z13)&gt;1,1,0)</f>
        <v>0</v>
      </c>
      <c r="Y14" s="207"/>
      <c r="Z14" s="208"/>
      <c r="AA14" s="206">
        <f>IF((AA13+AB13+AC13)&gt;1,1,0)</f>
        <v>0</v>
      </c>
      <c r="AB14" s="207"/>
      <c r="AC14" s="208"/>
      <c r="AD14" s="206">
        <f>IF((AD13+AE13+AF13)&gt;1,1,0)</f>
        <v>0</v>
      </c>
      <c r="AE14" s="207"/>
      <c r="AF14" s="209"/>
      <c r="AG14" s="20">
        <f>AVERAGE(C14:AF14)</f>
        <v>0.2</v>
      </c>
      <c r="AH14" s="63"/>
    </row>
    <row r="15" spans="1:34" s="15" customFormat="1" ht="17.25" customHeight="1" thickBot="1" x14ac:dyDescent="0.3">
      <c r="A15" s="167">
        <f t="shared" ref="A15" si="1">+A13+1</f>
        <v>4</v>
      </c>
      <c r="B15" s="169" t="str">
        <f>+Záv_správa!C51</f>
        <v>Čurillová Emília</v>
      </c>
      <c r="C15" s="22">
        <v>1</v>
      </c>
      <c r="D15" s="23">
        <v>1</v>
      </c>
      <c r="E15" s="23">
        <v>1</v>
      </c>
      <c r="F15" s="22">
        <v>1</v>
      </c>
      <c r="G15" s="23">
        <v>1</v>
      </c>
      <c r="H15" s="23">
        <v>1</v>
      </c>
      <c r="I15" s="22">
        <v>0</v>
      </c>
      <c r="J15" s="23">
        <v>1</v>
      </c>
      <c r="K15" s="23">
        <v>1</v>
      </c>
      <c r="L15" s="22">
        <v>1</v>
      </c>
      <c r="M15" s="23">
        <v>1</v>
      </c>
      <c r="N15" s="23">
        <v>1</v>
      </c>
      <c r="O15" s="22">
        <v>1</v>
      </c>
      <c r="P15" s="23">
        <v>1</v>
      </c>
      <c r="Q15" s="23">
        <v>1</v>
      </c>
      <c r="R15" s="22">
        <v>1</v>
      </c>
      <c r="S15" s="23">
        <v>1</v>
      </c>
      <c r="T15" s="53">
        <v>1</v>
      </c>
      <c r="U15" s="50">
        <v>1</v>
      </c>
      <c r="V15" s="23">
        <v>1</v>
      </c>
      <c r="W15" s="23">
        <v>1</v>
      </c>
      <c r="X15" s="22">
        <v>1</v>
      </c>
      <c r="Y15" s="23">
        <v>1</v>
      </c>
      <c r="Z15" s="23">
        <v>1</v>
      </c>
      <c r="AA15" s="122">
        <v>1</v>
      </c>
      <c r="AB15" s="123">
        <v>1</v>
      </c>
      <c r="AC15" s="123">
        <v>1</v>
      </c>
      <c r="AD15" s="22">
        <v>1</v>
      </c>
      <c r="AE15" s="23">
        <v>1</v>
      </c>
      <c r="AF15" s="24">
        <v>1</v>
      </c>
      <c r="AG15" s="16"/>
      <c r="AH15" s="63">
        <f>+SUM(C15:AF15)/30</f>
        <v>0.96666666666666667</v>
      </c>
    </row>
    <row r="16" spans="1:34" s="12" customFormat="1" ht="23.25" customHeight="1" thickBot="1" x14ac:dyDescent="0.3">
      <c r="A16" s="177"/>
      <c r="B16" s="170"/>
      <c r="C16" s="171">
        <f>IF((C15+D15+E15)&gt;1,1,0)</f>
        <v>1</v>
      </c>
      <c r="D16" s="172"/>
      <c r="E16" s="173"/>
      <c r="F16" s="171">
        <f>IF((F15+G15+H15)&gt;1,1,0)</f>
        <v>1</v>
      </c>
      <c r="G16" s="172"/>
      <c r="H16" s="173"/>
      <c r="I16" s="171">
        <f>IF((I15+J15+K15)&gt;1,1,0)</f>
        <v>1</v>
      </c>
      <c r="J16" s="172"/>
      <c r="K16" s="173"/>
      <c r="L16" s="171">
        <f>IF((L15+M15+N15)&gt;1,1,0)</f>
        <v>1</v>
      </c>
      <c r="M16" s="172"/>
      <c r="N16" s="173"/>
      <c r="O16" s="171">
        <f>IF((O15+P15+Q15)&gt;1,1,0)</f>
        <v>1</v>
      </c>
      <c r="P16" s="172"/>
      <c r="Q16" s="173"/>
      <c r="R16" s="171">
        <f>IF((R15+S15+T15)&gt;1,1,0)</f>
        <v>1</v>
      </c>
      <c r="S16" s="172"/>
      <c r="T16" s="174"/>
      <c r="U16" s="172">
        <f>IF((U15+V15+W15)&gt;1,1,0)</f>
        <v>1</v>
      </c>
      <c r="V16" s="172"/>
      <c r="W16" s="173"/>
      <c r="X16" s="171">
        <f>IF((X15+Y15+Z15)&gt;1,1,0)</f>
        <v>1</v>
      </c>
      <c r="Y16" s="172"/>
      <c r="Z16" s="173"/>
      <c r="AA16" s="171">
        <f>IF((AA15+AB15+AC15)&gt;1,1,0)</f>
        <v>1</v>
      </c>
      <c r="AB16" s="172"/>
      <c r="AC16" s="173"/>
      <c r="AD16" s="171">
        <f>IF((AD15+AE15+AF15)&gt;1,1,0)</f>
        <v>1</v>
      </c>
      <c r="AE16" s="172"/>
      <c r="AF16" s="175"/>
      <c r="AG16" s="20">
        <f>AVERAGE(C16:AF16)</f>
        <v>1</v>
      </c>
      <c r="AH16" s="63"/>
    </row>
    <row r="17" spans="1:34" s="15" customFormat="1" ht="17.25" customHeight="1" thickBot="1" x14ac:dyDescent="0.3">
      <c r="A17" s="168">
        <f t="shared" ref="A17" si="2">+A15+1</f>
        <v>5</v>
      </c>
      <c r="B17" s="169" t="str">
        <f>+Záv_správa!C52</f>
        <v>Kozma Kristián</v>
      </c>
      <c r="C17" s="13">
        <v>1</v>
      </c>
      <c r="D17" s="14">
        <v>0</v>
      </c>
      <c r="E17" s="14">
        <v>1</v>
      </c>
      <c r="F17" s="13">
        <v>0</v>
      </c>
      <c r="G17" s="14">
        <v>0</v>
      </c>
      <c r="H17" s="14">
        <v>0</v>
      </c>
      <c r="I17" s="124">
        <v>0</v>
      </c>
      <c r="J17" s="125">
        <v>0</v>
      </c>
      <c r="K17" s="125">
        <v>1</v>
      </c>
      <c r="L17" s="13">
        <v>1</v>
      </c>
      <c r="M17" s="14">
        <v>1</v>
      </c>
      <c r="N17" s="14">
        <v>1</v>
      </c>
      <c r="O17" s="124">
        <v>0</v>
      </c>
      <c r="P17" s="125">
        <v>0</v>
      </c>
      <c r="Q17" s="125">
        <v>1</v>
      </c>
      <c r="R17" s="13">
        <v>1</v>
      </c>
      <c r="S17" s="14">
        <v>1</v>
      </c>
      <c r="T17" s="54">
        <v>1</v>
      </c>
      <c r="U17" s="49">
        <v>1</v>
      </c>
      <c r="V17" s="14">
        <v>1</v>
      </c>
      <c r="W17" s="14">
        <v>1</v>
      </c>
      <c r="X17" s="124">
        <v>1</v>
      </c>
      <c r="Y17" s="125">
        <v>1</v>
      </c>
      <c r="Z17" s="125">
        <v>1</v>
      </c>
      <c r="AA17" s="13">
        <v>1</v>
      </c>
      <c r="AB17" s="14">
        <v>1</v>
      </c>
      <c r="AC17" s="14">
        <v>1</v>
      </c>
      <c r="AD17" s="13">
        <v>0</v>
      </c>
      <c r="AE17" s="14">
        <v>0</v>
      </c>
      <c r="AF17" s="21">
        <v>0</v>
      </c>
      <c r="AG17" s="16"/>
      <c r="AH17" s="63">
        <f>+SUM(C17:AF17)/30</f>
        <v>0.6333333333333333</v>
      </c>
    </row>
    <row r="18" spans="1:34" s="12" customFormat="1" ht="23.25" customHeight="1" thickBot="1" x14ac:dyDescent="0.3">
      <c r="A18" s="168"/>
      <c r="B18" s="170"/>
      <c r="C18" s="206">
        <f>IF((C17+D17+E17)&gt;1,1,0)</f>
        <v>1</v>
      </c>
      <c r="D18" s="207"/>
      <c r="E18" s="208"/>
      <c r="F18" s="206">
        <f>IF((F17+G17+H17)&gt;1,1,0)</f>
        <v>0</v>
      </c>
      <c r="G18" s="207"/>
      <c r="H18" s="208"/>
      <c r="I18" s="206">
        <f>IF((I17+J17+K17)&gt;1,1,0)</f>
        <v>0</v>
      </c>
      <c r="J18" s="207"/>
      <c r="K18" s="208"/>
      <c r="L18" s="206">
        <f>IF((L17+M17+N17)&gt;1,1,0)</f>
        <v>1</v>
      </c>
      <c r="M18" s="207"/>
      <c r="N18" s="208"/>
      <c r="O18" s="206">
        <f>IF((O17+P17+Q17)&gt;1,1,0)</f>
        <v>0</v>
      </c>
      <c r="P18" s="207"/>
      <c r="Q18" s="208"/>
      <c r="R18" s="206">
        <f>IF((R17+S17+T17)&gt;1,1,0)</f>
        <v>1</v>
      </c>
      <c r="S18" s="207"/>
      <c r="T18" s="215"/>
      <c r="U18" s="207">
        <f>IF((U17+V17+W17)&gt;1,1,0)</f>
        <v>1</v>
      </c>
      <c r="V18" s="207"/>
      <c r="W18" s="208"/>
      <c r="X18" s="206">
        <f>IF((X17+Y17+Z17)&gt;1,1,0)</f>
        <v>1</v>
      </c>
      <c r="Y18" s="207"/>
      <c r="Z18" s="208"/>
      <c r="AA18" s="206">
        <f>IF((AA17+AB17+AC17)&gt;1,1,0)</f>
        <v>1</v>
      </c>
      <c r="AB18" s="207"/>
      <c r="AC18" s="208"/>
      <c r="AD18" s="206">
        <f>IF((AD17+AE17+AF17)&gt;1,1,0)</f>
        <v>0</v>
      </c>
      <c r="AE18" s="207"/>
      <c r="AF18" s="209"/>
      <c r="AG18" s="20">
        <f>AVERAGE(C18:AF18)</f>
        <v>0.6</v>
      </c>
      <c r="AH18" s="63"/>
    </row>
    <row r="19" spans="1:34" s="12" customFormat="1" ht="23.25" customHeight="1" thickBot="1" x14ac:dyDescent="0.3">
      <c r="A19" s="167">
        <f t="shared" ref="A19" si="3">+A17+1</f>
        <v>6</v>
      </c>
      <c r="B19" s="169" t="str">
        <f>+Záv_správa!C53</f>
        <v>Hutter Darina</v>
      </c>
      <c r="C19" s="22">
        <v>1</v>
      </c>
      <c r="D19" s="23">
        <v>1</v>
      </c>
      <c r="E19" s="23">
        <v>1</v>
      </c>
      <c r="F19" s="22">
        <v>1</v>
      </c>
      <c r="G19" s="23">
        <v>1</v>
      </c>
      <c r="H19" s="23">
        <v>1</v>
      </c>
      <c r="I19" s="22">
        <v>1</v>
      </c>
      <c r="J19" s="23">
        <v>0</v>
      </c>
      <c r="K19" s="23">
        <v>1</v>
      </c>
      <c r="L19" s="22"/>
      <c r="M19" s="23"/>
      <c r="N19" s="23"/>
      <c r="O19" s="22"/>
      <c r="P19" s="23"/>
      <c r="Q19" s="23"/>
      <c r="R19" s="22">
        <v>1</v>
      </c>
      <c r="S19" s="23">
        <v>1</v>
      </c>
      <c r="T19" s="53">
        <v>1</v>
      </c>
      <c r="U19" s="50"/>
      <c r="V19" s="23"/>
      <c r="W19" s="23"/>
      <c r="X19" s="122">
        <v>1</v>
      </c>
      <c r="Y19" s="123">
        <v>1</v>
      </c>
      <c r="Z19" s="123">
        <v>1</v>
      </c>
      <c r="AA19" s="22"/>
      <c r="AB19" s="23"/>
      <c r="AC19" s="23"/>
      <c r="AD19" s="22"/>
      <c r="AE19" s="23"/>
      <c r="AF19" s="24"/>
      <c r="AG19" s="16"/>
      <c r="AH19" s="63">
        <f>+SUM(C19:AF19)/30</f>
        <v>0.46666666666666667</v>
      </c>
    </row>
    <row r="20" spans="1:34" s="12" customFormat="1" ht="23.25" customHeight="1" thickBot="1" x14ac:dyDescent="0.3">
      <c r="A20" s="177"/>
      <c r="B20" s="170"/>
      <c r="C20" s="171">
        <f>IF((C19+D19+E19)&gt;1,1,0)</f>
        <v>1</v>
      </c>
      <c r="D20" s="172"/>
      <c r="E20" s="173"/>
      <c r="F20" s="171">
        <f>IF((F19+G19+H19)&gt;1,1,0)</f>
        <v>1</v>
      </c>
      <c r="G20" s="172"/>
      <c r="H20" s="173"/>
      <c r="I20" s="171">
        <f>IF((I19+J19+K19)&gt;1,1,0)</f>
        <v>1</v>
      </c>
      <c r="J20" s="172"/>
      <c r="K20" s="173"/>
      <c r="L20" s="171">
        <v>1</v>
      </c>
      <c r="M20" s="172"/>
      <c r="N20" s="173"/>
      <c r="O20" s="171">
        <v>1</v>
      </c>
      <c r="P20" s="172"/>
      <c r="Q20" s="173"/>
      <c r="R20" s="171">
        <f>IF((R19+S19+T19)&gt;1,1,0)</f>
        <v>1</v>
      </c>
      <c r="S20" s="172"/>
      <c r="T20" s="174"/>
      <c r="U20" s="172">
        <v>1</v>
      </c>
      <c r="V20" s="172"/>
      <c r="W20" s="173"/>
      <c r="X20" s="171">
        <f>IF((X19+Y19+Z19)&gt;1,1,0)</f>
        <v>1</v>
      </c>
      <c r="Y20" s="172"/>
      <c r="Z20" s="173"/>
      <c r="AA20" s="171">
        <v>1</v>
      </c>
      <c r="AB20" s="172"/>
      <c r="AC20" s="173"/>
      <c r="AD20" s="171">
        <v>1</v>
      </c>
      <c r="AE20" s="172"/>
      <c r="AF20" s="175"/>
      <c r="AG20" s="20">
        <f>AVERAGE(C20:AF20)</f>
        <v>1</v>
      </c>
      <c r="AH20" s="63"/>
    </row>
    <row r="21" spans="1:34" s="12" customFormat="1" ht="23.25" customHeight="1" thickBot="1" x14ac:dyDescent="0.3">
      <c r="A21" s="168">
        <f t="shared" ref="A21" si="4">+A19+1</f>
        <v>7</v>
      </c>
      <c r="B21" s="169" t="str">
        <f>+Záv_správa!C54</f>
        <v>Doboszová Ema</v>
      </c>
      <c r="C21" s="13">
        <v>1</v>
      </c>
      <c r="D21" s="14">
        <v>0</v>
      </c>
      <c r="E21" s="14">
        <v>1</v>
      </c>
      <c r="F21" s="13">
        <v>1</v>
      </c>
      <c r="G21" s="14">
        <v>0</v>
      </c>
      <c r="H21" s="14">
        <v>1</v>
      </c>
      <c r="I21" s="13">
        <v>1</v>
      </c>
      <c r="J21" s="14">
        <v>1</v>
      </c>
      <c r="K21" s="14">
        <v>1</v>
      </c>
      <c r="L21" s="13">
        <v>1</v>
      </c>
      <c r="M21" s="14">
        <v>0</v>
      </c>
      <c r="N21" s="14">
        <v>1</v>
      </c>
      <c r="O21" s="13">
        <v>1</v>
      </c>
      <c r="P21" s="14">
        <v>1</v>
      </c>
      <c r="Q21" s="14">
        <v>1</v>
      </c>
      <c r="R21" s="13">
        <v>1</v>
      </c>
      <c r="S21" s="14">
        <v>1</v>
      </c>
      <c r="T21" s="54">
        <v>1</v>
      </c>
      <c r="U21" s="49">
        <v>1</v>
      </c>
      <c r="V21" s="14">
        <v>1</v>
      </c>
      <c r="W21" s="14">
        <v>1</v>
      </c>
      <c r="X21" s="13">
        <v>1</v>
      </c>
      <c r="Y21" s="14">
        <v>1</v>
      </c>
      <c r="Z21" s="14">
        <v>1</v>
      </c>
      <c r="AA21" s="13">
        <v>1</v>
      </c>
      <c r="AB21" s="14">
        <v>1</v>
      </c>
      <c r="AC21" s="14">
        <v>1</v>
      </c>
      <c r="AD21" s="13">
        <v>1</v>
      </c>
      <c r="AE21" s="14">
        <v>1</v>
      </c>
      <c r="AF21" s="21">
        <v>1</v>
      </c>
      <c r="AG21" s="16"/>
      <c r="AH21" s="63">
        <f>+SUM(C21:AF21)/30</f>
        <v>0.9</v>
      </c>
    </row>
    <row r="22" spans="1:34" s="12" customFormat="1" ht="23.25" customHeight="1" thickBot="1" x14ac:dyDescent="0.3">
      <c r="A22" s="168"/>
      <c r="B22" s="170"/>
      <c r="C22" s="206">
        <f>IF((C21+D21+E21)&gt;1,1,0)</f>
        <v>1</v>
      </c>
      <c r="D22" s="207"/>
      <c r="E22" s="208"/>
      <c r="F22" s="206">
        <f>IF((F21+G21+H21)&gt;1,1,0)</f>
        <v>1</v>
      </c>
      <c r="G22" s="207"/>
      <c r="H22" s="208"/>
      <c r="I22" s="206">
        <f>IF((I21+J21+K21)&gt;1,1,0)</f>
        <v>1</v>
      </c>
      <c r="J22" s="207"/>
      <c r="K22" s="208"/>
      <c r="L22" s="206">
        <f>IF((L21+M21+N21)&gt;1,1,0)</f>
        <v>1</v>
      </c>
      <c r="M22" s="207"/>
      <c r="N22" s="208"/>
      <c r="O22" s="206">
        <f>IF((O21+P21+Q21)&gt;1,1,0)</f>
        <v>1</v>
      </c>
      <c r="P22" s="207"/>
      <c r="Q22" s="208"/>
      <c r="R22" s="206">
        <f>IF((R21+S21+T21)&gt;1,1,0)</f>
        <v>1</v>
      </c>
      <c r="S22" s="207"/>
      <c r="T22" s="215"/>
      <c r="U22" s="207">
        <f>IF((U21+V21+W21)&gt;1,1,0)</f>
        <v>1</v>
      </c>
      <c r="V22" s="207"/>
      <c r="W22" s="208"/>
      <c r="X22" s="206">
        <f>IF((X21+Y21+Z21)&gt;1,1,0)</f>
        <v>1</v>
      </c>
      <c r="Y22" s="207"/>
      <c r="Z22" s="208"/>
      <c r="AA22" s="206">
        <f>IF((AA21+AB21+AC21)&gt;1,1,0)</f>
        <v>1</v>
      </c>
      <c r="AB22" s="207"/>
      <c r="AC22" s="208"/>
      <c r="AD22" s="206">
        <f>IF((AD21+AE21+AF21)&gt;1,1,0)</f>
        <v>1</v>
      </c>
      <c r="AE22" s="207"/>
      <c r="AF22" s="209"/>
      <c r="AG22" s="20">
        <f>AVERAGE(C22:AF22)</f>
        <v>1</v>
      </c>
      <c r="AH22" s="63"/>
    </row>
    <row r="23" spans="1:34" s="12" customFormat="1" ht="23.25" customHeight="1" thickBot="1" x14ac:dyDescent="0.3">
      <c r="A23" s="167">
        <f t="shared" ref="A23" si="5">+A21+1</f>
        <v>8</v>
      </c>
      <c r="B23" s="169" t="str">
        <f>+Záv_správa!C55</f>
        <v>Kubačák Oliver</v>
      </c>
      <c r="C23" s="22">
        <v>1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2">
        <v>1</v>
      </c>
      <c r="J23" s="23">
        <v>1</v>
      </c>
      <c r="K23" s="23">
        <v>1</v>
      </c>
      <c r="L23" s="122">
        <v>1</v>
      </c>
      <c r="M23" s="123">
        <v>0</v>
      </c>
      <c r="N23" s="123">
        <v>0</v>
      </c>
      <c r="O23" s="122">
        <v>0</v>
      </c>
      <c r="P23" s="123">
        <v>0</v>
      </c>
      <c r="Q23" s="123">
        <v>0</v>
      </c>
      <c r="R23" s="22">
        <v>1</v>
      </c>
      <c r="S23" s="23">
        <v>1</v>
      </c>
      <c r="T23" s="53">
        <v>1</v>
      </c>
      <c r="U23" s="50">
        <v>1</v>
      </c>
      <c r="V23" s="23">
        <v>1</v>
      </c>
      <c r="W23" s="23">
        <v>1</v>
      </c>
      <c r="X23" s="22">
        <v>0</v>
      </c>
      <c r="Y23" s="23">
        <v>0</v>
      </c>
      <c r="Z23" s="23">
        <v>0</v>
      </c>
      <c r="AA23" s="22">
        <v>1</v>
      </c>
      <c r="AB23" s="23">
        <v>1</v>
      </c>
      <c r="AC23" s="23">
        <v>1</v>
      </c>
      <c r="AD23" s="122">
        <v>1</v>
      </c>
      <c r="AE23" s="123">
        <v>1</v>
      </c>
      <c r="AF23" s="127">
        <v>1</v>
      </c>
      <c r="AG23" s="16"/>
      <c r="AH23" s="63">
        <f>+SUM(C23:AF23)/30</f>
        <v>0.56666666666666665</v>
      </c>
    </row>
    <row r="24" spans="1:34" s="12" customFormat="1" ht="23.25" customHeight="1" thickBot="1" x14ac:dyDescent="0.3">
      <c r="A24" s="177"/>
      <c r="B24" s="170"/>
      <c r="C24" s="171">
        <f>IF((C23+D23+E23)&gt;1,1,0)</f>
        <v>0</v>
      </c>
      <c r="D24" s="172"/>
      <c r="E24" s="173"/>
      <c r="F24" s="171">
        <f>IF((F23+G23+H23)&gt;1,1,0)</f>
        <v>0</v>
      </c>
      <c r="G24" s="172"/>
      <c r="H24" s="173"/>
      <c r="I24" s="171">
        <f>IF((I23+J23+K23)&gt;1,1,0)</f>
        <v>1</v>
      </c>
      <c r="J24" s="172"/>
      <c r="K24" s="173"/>
      <c r="L24" s="171">
        <f>IF((L23+M23+N23)&gt;1,1,0)</f>
        <v>0</v>
      </c>
      <c r="M24" s="172"/>
      <c r="N24" s="173"/>
      <c r="O24" s="171">
        <f>IF((O23+P23+Q23)&gt;1,1,0)</f>
        <v>0</v>
      </c>
      <c r="P24" s="172"/>
      <c r="Q24" s="173"/>
      <c r="R24" s="171">
        <f>IF((R23+S23+T23)&gt;1,1,0)</f>
        <v>1</v>
      </c>
      <c r="S24" s="172"/>
      <c r="T24" s="174"/>
      <c r="U24" s="172">
        <f>IF((U23+V23+W23)&gt;1,1,0)</f>
        <v>1</v>
      </c>
      <c r="V24" s="172"/>
      <c r="W24" s="173"/>
      <c r="X24" s="171">
        <f>IF((X23+Y23+Z23)&gt;1,1,0)</f>
        <v>0</v>
      </c>
      <c r="Y24" s="172"/>
      <c r="Z24" s="173"/>
      <c r="AA24" s="171">
        <f>IF((AA23+AB23+AC23)&gt;1,1,0)</f>
        <v>1</v>
      </c>
      <c r="AB24" s="172"/>
      <c r="AC24" s="173"/>
      <c r="AD24" s="171">
        <f>IF((AD23+AE23+AF23)&gt;1,1,0)</f>
        <v>1</v>
      </c>
      <c r="AE24" s="172"/>
      <c r="AF24" s="175"/>
      <c r="AG24" s="20">
        <f>AVERAGE(C24:AF24)</f>
        <v>0.5</v>
      </c>
      <c r="AH24" s="63"/>
    </row>
    <row r="25" spans="1:34" s="12" customFormat="1" ht="23.25" customHeight="1" thickBot="1" x14ac:dyDescent="0.3">
      <c r="A25" s="168">
        <f t="shared" ref="A25" si="6">+A23+1</f>
        <v>9</v>
      </c>
      <c r="B25" s="169" t="str">
        <f>+Záv_správa!C56</f>
        <v>Gashi Leonóra</v>
      </c>
      <c r="C25" s="13">
        <v>1</v>
      </c>
      <c r="D25" s="14">
        <v>1</v>
      </c>
      <c r="E25" s="14">
        <v>1</v>
      </c>
      <c r="F25" s="13">
        <v>1</v>
      </c>
      <c r="G25" s="14">
        <v>1</v>
      </c>
      <c r="H25" s="14">
        <v>1</v>
      </c>
      <c r="I25" s="13">
        <v>1</v>
      </c>
      <c r="J25" s="14">
        <v>1</v>
      </c>
      <c r="K25" s="14">
        <v>1</v>
      </c>
      <c r="L25" s="13">
        <v>1</v>
      </c>
      <c r="M25" s="14">
        <v>1</v>
      </c>
      <c r="N25" s="14">
        <v>1</v>
      </c>
      <c r="O25" s="13">
        <v>1</v>
      </c>
      <c r="P25" s="14">
        <v>1</v>
      </c>
      <c r="Q25" s="14">
        <v>1</v>
      </c>
      <c r="R25" s="13">
        <v>1</v>
      </c>
      <c r="S25" s="14">
        <v>1</v>
      </c>
      <c r="T25" s="54">
        <v>1</v>
      </c>
      <c r="U25" s="49">
        <v>1</v>
      </c>
      <c r="V25" s="14">
        <v>1</v>
      </c>
      <c r="W25" s="14">
        <v>1</v>
      </c>
      <c r="X25" s="13">
        <v>1</v>
      </c>
      <c r="Y25" s="14">
        <v>1</v>
      </c>
      <c r="Z25" s="14">
        <v>1</v>
      </c>
      <c r="AA25" s="13">
        <v>1</v>
      </c>
      <c r="AB25" s="14">
        <v>0</v>
      </c>
      <c r="AC25" s="14">
        <v>1</v>
      </c>
      <c r="AD25" s="13">
        <v>1</v>
      </c>
      <c r="AE25" s="14">
        <v>1</v>
      </c>
      <c r="AF25" s="21">
        <v>1</v>
      </c>
      <c r="AG25" s="16"/>
      <c r="AH25" s="63">
        <f>+SUM(C25:AF25)/30</f>
        <v>0.96666666666666667</v>
      </c>
    </row>
    <row r="26" spans="1:34" s="12" customFormat="1" ht="23.25" customHeight="1" thickBot="1" x14ac:dyDescent="0.3">
      <c r="A26" s="168"/>
      <c r="B26" s="170"/>
      <c r="C26" s="206">
        <f>IF((C25+D25+E25)&gt;1,1,0)</f>
        <v>1</v>
      </c>
      <c r="D26" s="207"/>
      <c r="E26" s="208"/>
      <c r="F26" s="206">
        <f>IF((F25+G25+H25)&gt;1,1,0)</f>
        <v>1</v>
      </c>
      <c r="G26" s="207"/>
      <c r="H26" s="208"/>
      <c r="I26" s="206">
        <f>IF((I25+J25+K25)&gt;1,1,0)</f>
        <v>1</v>
      </c>
      <c r="J26" s="207"/>
      <c r="K26" s="208"/>
      <c r="L26" s="206">
        <f>IF((L25+M25+N25)&gt;1,1,0)</f>
        <v>1</v>
      </c>
      <c r="M26" s="207"/>
      <c r="N26" s="208"/>
      <c r="O26" s="206">
        <f>IF((O25+P25+Q25)&gt;1,1,0)</f>
        <v>1</v>
      </c>
      <c r="P26" s="207"/>
      <c r="Q26" s="208"/>
      <c r="R26" s="206">
        <f>IF((R25+S25+T25)&gt;1,1,0)</f>
        <v>1</v>
      </c>
      <c r="S26" s="207"/>
      <c r="T26" s="215"/>
      <c r="U26" s="207">
        <f>IF((U25+V25+W25)&gt;1,1,0)</f>
        <v>1</v>
      </c>
      <c r="V26" s="207"/>
      <c r="W26" s="208"/>
      <c r="X26" s="206">
        <f>IF((X25+Y25+Z25)&gt;1,1,0)</f>
        <v>1</v>
      </c>
      <c r="Y26" s="207"/>
      <c r="Z26" s="208"/>
      <c r="AA26" s="206">
        <f>IF((AA25+AB25+AC25)&gt;1,1,0)</f>
        <v>1</v>
      </c>
      <c r="AB26" s="207"/>
      <c r="AC26" s="208"/>
      <c r="AD26" s="206">
        <f>IF((AD25+AE25+AF25)&gt;1,1,0)</f>
        <v>1</v>
      </c>
      <c r="AE26" s="207"/>
      <c r="AF26" s="209"/>
      <c r="AG26" s="20">
        <f>AVERAGE(C26:AF26)</f>
        <v>1</v>
      </c>
      <c r="AH26" s="63"/>
    </row>
    <row r="27" spans="1:34" s="12" customFormat="1" ht="23.25" customHeight="1" thickBot="1" x14ac:dyDescent="0.3">
      <c r="A27" s="167">
        <f t="shared" ref="A27" si="7">+A25+1</f>
        <v>10</v>
      </c>
      <c r="B27" s="169" t="str">
        <f>+Záv_správa!C57</f>
        <v>Daubnerová Zuzana</v>
      </c>
      <c r="C27" s="22">
        <v>1</v>
      </c>
      <c r="D27" s="23">
        <v>1</v>
      </c>
      <c r="E27" s="23">
        <v>1</v>
      </c>
      <c r="F27" s="22">
        <v>1</v>
      </c>
      <c r="G27" s="23">
        <v>1</v>
      </c>
      <c r="H27" s="23">
        <v>1</v>
      </c>
      <c r="I27" s="22">
        <v>1</v>
      </c>
      <c r="J27" s="23">
        <v>1</v>
      </c>
      <c r="K27" s="23">
        <v>1</v>
      </c>
      <c r="L27" s="22"/>
      <c r="M27" s="23"/>
      <c r="N27" s="23"/>
      <c r="O27" s="22"/>
      <c r="P27" s="23"/>
      <c r="Q27" s="23"/>
      <c r="R27" s="22"/>
      <c r="S27" s="23"/>
      <c r="T27" s="53"/>
      <c r="U27" s="50"/>
      <c r="V27" s="23"/>
      <c r="W27" s="23"/>
      <c r="X27" s="22"/>
      <c r="Y27" s="23"/>
      <c r="Z27" s="23"/>
      <c r="AA27" s="22">
        <v>1</v>
      </c>
      <c r="AB27" s="23">
        <v>1</v>
      </c>
      <c r="AC27" s="23">
        <v>1</v>
      </c>
      <c r="AD27" s="22"/>
      <c r="AE27" s="23"/>
      <c r="AF27" s="24"/>
      <c r="AG27" s="16"/>
      <c r="AH27" s="63">
        <f>+SUM(C27:AF27)/30</f>
        <v>0.4</v>
      </c>
    </row>
    <row r="28" spans="1:34" s="12" customFormat="1" ht="23.25" customHeight="1" thickBot="1" x14ac:dyDescent="0.3">
      <c r="A28" s="177"/>
      <c r="B28" s="170"/>
      <c r="C28" s="171">
        <f>IF((C27+D27+E27)&gt;1,1,0)</f>
        <v>1</v>
      </c>
      <c r="D28" s="172"/>
      <c r="E28" s="173"/>
      <c r="F28" s="171">
        <f>IF((F27+G27+H27)&gt;1,1,0)</f>
        <v>1</v>
      </c>
      <c r="G28" s="172"/>
      <c r="H28" s="173"/>
      <c r="I28" s="171">
        <f>IF((I27+J27+K27)&gt;1,1,0)</f>
        <v>1</v>
      </c>
      <c r="J28" s="172"/>
      <c r="K28" s="173"/>
      <c r="L28" s="171">
        <v>1</v>
      </c>
      <c r="M28" s="172"/>
      <c r="N28" s="173"/>
      <c r="O28" s="171">
        <v>1</v>
      </c>
      <c r="P28" s="172"/>
      <c r="Q28" s="173"/>
      <c r="R28" s="171">
        <v>1</v>
      </c>
      <c r="S28" s="172"/>
      <c r="T28" s="174"/>
      <c r="U28" s="172">
        <v>1</v>
      </c>
      <c r="V28" s="172"/>
      <c r="W28" s="173"/>
      <c r="X28" s="171">
        <v>1</v>
      </c>
      <c r="Y28" s="172"/>
      <c r="Z28" s="173"/>
      <c r="AA28" s="171">
        <f>IF((AA27+AB27+AC27)&gt;1,1,0)</f>
        <v>1</v>
      </c>
      <c r="AB28" s="172"/>
      <c r="AC28" s="173"/>
      <c r="AD28" s="171">
        <v>1</v>
      </c>
      <c r="AE28" s="172"/>
      <c r="AF28" s="175"/>
      <c r="AG28" s="20">
        <f>AVERAGE(C28:AF28)</f>
        <v>1</v>
      </c>
      <c r="AH28" s="63"/>
    </row>
    <row r="29" spans="1:34" s="12" customFormat="1" ht="23.25" customHeight="1" thickBot="1" x14ac:dyDescent="0.3">
      <c r="A29" s="168">
        <f t="shared" ref="A29" si="8">+A27+1</f>
        <v>11</v>
      </c>
      <c r="B29" s="169" t="str">
        <f>+Záv_správa!C58</f>
        <v>Hajdučeková Lenka</v>
      </c>
      <c r="C29" s="13">
        <v>1</v>
      </c>
      <c r="D29" s="14">
        <v>0</v>
      </c>
      <c r="E29" s="14">
        <v>1</v>
      </c>
      <c r="F29" s="13">
        <v>1</v>
      </c>
      <c r="G29" s="14">
        <v>0</v>
      </c>
      <c r="H29" s="14">
        <v>1</v>
      </c>
      <c r="I29" s="13">
        <v>1</v>
      </c>
      <c r="J29" s="14">
        <v>1</v>
      </c>
      <c r="K29" s="14">
        <v>1</v>
      </c>
      <c r="L29" s="124">
        <v>1</v>
      </c>
      <c r="M29" s="125">
        <v>1</v>
      </c>
      <c r="N29" s="125">
        <v>1</v>
      </c>
      <c r="O29" s="124">
        <v>0</v>
      </c>
      <c r="P29" s="125">
        <v>1</v>
      </c>
      <c r="Q29" s="125">
        <v>0</v>
      </c>
      <c r="R29" s="13">
        <v>1</v>
      </c>
      <c r="S29" s="14">
        <v>1</v>
      </c>
      <c r="T29" s="54">
        <v>1</v>
      </c>
      <c r="U29" s="128">
        <v>0</v>
      </c>
      <c r="V29" s="125">
        <v>0</v>
      </c>
      <c r="W29" s="125">
        <v>0</v>
      </c>
      <c r="X29" s="13">
        <v>1</v>
      </c>
      <c r="Y29" s="14">
        <v>1</v>
      </c>
      <c r="Z29" s="14">
        <v>1</v>
      </c>
      <c r="AA29" s="13">
        <v>1</v>
      </c>
      <c r="AB29" s="14">
        <v>1</v>
      </c>
      <c r="AC29" s="14">
        <v>1</v>
      </c>
      <c r="AD29" s="13">
        <v>1</v>
      </c>
      <c r="AE29" s="14">
        <v>0</v>
      </c>
      <c r="AF29" s="21">
        <v>1</v>
      </c>
      <c r="AG29" s="16"/>
      <c r="AH29" s="63">
        <f>+SUM(C29:AF29)/30</f>
        <v>0.73333333333333328</v>
      </c>
    </row>
    <row r="30" spans="1:34" s="12" customFormat="1" ht="23.25" customHeight="1" thickBot="1" x14ac:dyDescent="0.3">
      <c r="A30" s="168"/>
      <c r="B30" s="170"/>
      <c r="C30" s="206">
        <f>IF((C29+D29+E29)&gt;1,1,0)</f>
        <v>1</v>
      </c>
      <c r="D30" s="207"/>
      <c r="E30" s="208"/>
      <c r="F30" s="206">
        <f>IF((F29+G29+H29)&gt;1,1,0)</f>
        <v>1</v>
      </c>
      <c r="G30" s="207"/>
      <c r="H30" s="208"/>
      <c r="I30" s="206">
        <f>IF((I29+J29+K29)&gt;1,1,0)</f>
        <v>1</v>
      </c>
      <c r="J30" s="207"/>
      <c r="K30" s="208"/>
      <c r="L30" s="206">
        <f>IF((L29+M29+N29)&gt;1,1,0)</f>
        <v>1</v>
      </c>
      <c r="M30" s="207"/>
      <c r="N30" s="208"/>
      <c r="O30" s="206">
        <f>IF((O29+P29+Q29)&gt;1,1,0)</f>
        <v>0</v>
      </c>
      <c r="P30" s="207"/>
      <c r="Q30" s="208"/>
      <c r="R30" s="206">
        <f>IF((R29+S29+T29)&gt;1,1,0)</f>
        <v>1</v>
      </c>
      <c r="S30" s="207"/>
      <c r="T30" s="215"/>
      <c r="U30" s="207">
        <f>IF((U29+V29+W29)&gt;1,1,0)</f>
        <v>0</v>
      </c>
      <c r="V30" s="207"/>
      <c r="W30" s="208"/>
      <c r="X30" s="206">
        <f>IF((X29+Y29+Z29)&gt;1,1,0)</f>
        <v>1</v>
      </c>
      <c r="Y30" s="207"/>
      <c r="Z30" s="208"/>
      <c r="AA30" s="206">
        <f>IF((AA29+AB29+AC29)&gt;1,1,0)</f>
        <v>1</v>
      </c>
      <c r="AB30" s="207"/>
      <c r="AC30" s="208"/>
      <c r="AD30" s="206">
        <f>IF((AD29+AE29+AF29)&gt;1,1,0)</f>
        <v>1</v>
      </c>
      <c r="AE30" s="207"/>
      <c r="AF30" s="209"/>
      <c r="AG30" s="20">
        <f>AVERAGE(C30:AF30)</f>
        <v>0.8</v>
      </c>
      <c r="AH30" s="63"/>
    </row>
    <row r="31" spans="1:34" s="12" customFormat="1" ht="23.25" customHeight="1" thickBot="1" x14ac:dyDescent="0.3">
      <c r="A31" s="216">
        <f t="shared" ref="A31" si="9">+A29+1</f>
        <v>12</v>
      </c>
      <c r="B31" s="218" t="str">
        <f>+Záv_správa!C59</f>
        <v>Homzová Christiana</v>
      </c>
      <c r="C31" s="22">
        <v>1</v>
      </c>
      <c r="D31" s="23">
        <v>1</v>
      </c>
      <c r="E31" s="23">
        <v>1</v>
      </c>
      <c r="F31" s="122">
        <v>0</v>
      </c>
      <c r="G31" s="123">
        <v>0</v>
      </c>
      <c r="H31" s="123">
        <v>0</v>
      </c>
      <c r="I31" s="22">
        <v>1</v>
      </c>
      <c r="J31" s="23">
        <v>1</v>
      </c>
      <c r="K31" s="23">
        <v>1</v>
      </c>
      <c r="L31" s="122">
        <v>1</v>
      </c>
      <c r="M31" s="123">
        <v>0</v>
      </c>
      <c r="N31" s="123">
        <v>1</v>
      </c>
      <c r="O31" s="22">
        <v>1</v>
      </c>
      <c r="P31" s="23">
        <v>0</v>
      </c>
      <c r="Q31" s="23">
        <v>1</v>
      </c>
      <c r="R31" s="22">
        <v>0</v>
      </c>
      <c r="S31" s="23">
        <v>0</v>
      </c>
      <c r="T31" s="53">
        <v>0</v>
      </c>
      <c r="U31" s="50">
        <v>1</v>
      </c>
      <c r="V31" s="23">
        <v>1</v>
      </c>
      <c r="W31" s="23">
        <v>1</v>
      </c>
      <c r="X31" s="22">
        <v>1</v>
      </c>
      <c r="Y31" s="23">
        <v>1</v>
      </c>
      <c r="Z31" s="23">
        <v>1</v>
      </c>
      <c r="AA31" s="22">
        <v>1</v>
      </c>
      <c r="AB31" s="23">
        <v>1</v>
      </c>
      <c r="AC31" s="23">
        <v>1</v>
      </c>
      <c r="AD31" s="22">
        <v>1</v>
      </c>
      <c r="AE31" s="23">
        <v>1</v>
      </c>
      <c r="AF31" s="24">
        <v>1</v>
      </c>
      <c r="AG31" s="16"/>
      <c r="AH31" s="63">
        <f>+SUM(C31:AF31)/30</f>
        <v>0.73333333333333328</v>
      </c>
    </row>
    <row r="32" spans="1:34" s="12" customFormat="1" ht="23.25" customHeight="1" thickBot="1" x14ac:dyDescent="0.3">
      <c r="A32" s="217"/>
      <c r="B32" s="219"/>
      <c r="C32" s="171">
        <f>IF((C31+D31+E31)&gt;1,1,0)</f>
        <v>1</v>
      </c>
      <c r="D32" s="172"/>
      <c r="E32" s="173"/>
      <c r="F32" s="171">
        <f>IF((F31+G31+H31)&gt;1,1,0)</f>
        <v>0</v>
      </c>
      <c r="G32" s="172"/>
      <c r="H32" s="173"/>
      <c r="I32" s="171">
        <f>IF((I31+J31+K31)&gt;1,1,0)</f>
        <v>1</v>
      </c>
      <c r="J32" s="172"/>
      <c r="K32" s="173"/>
      <c r="L32" s="171">
        <f>IF((L31+M31+N31)&gt;1,1,0)</f>
        <v>1</v>
      </c>
      <c r="M32" s="172"/>
      <c r="N32" s="173"/>
      <c r="O32" s="171">
        <f>IF((O31+P31+Q31)&gt;1,1,0)</f>
        <v>1</v>
      </c>
      <c r="P32" s="172"/>
      <c r="Q32" s="173"/>
      <c r="R32" s="171">
        <f>IF((R31+S31+T31)&gt;1,1,0)</f>
        <v>0</v>
      </c>
      <c r="S32" s="172"/>
      <c r="T32" s="174"/>
      <c r="U32" s="172">
        <f>IF((U31+V31+W31)&gt;1,1,0)</f>
        <v>1</v>
      </c>
      <c r="V32" s="172"/>
      <c r="W32" s="173"/>
      <c r="X32" s="171">
        <f>IF((X31+Y31+Z31)&gt;1,1,0)</f>
        <v>1</v>
      </c>
      <c r="Y32" s="172"/>
      <c r="Z32" s="173"/>
      <c r="AA32" s="171">
        <f>IF((AA31+AB31+AC31)&gt;1,1,0)</f>
        <v>1</v>
      </c>
      <c r="AB32" s="172"/>
      <c r="AC32" s="173"/>
      <c r="AD32" s="171">
        <f>IF((AD31+AE31+AF31)&gt;1,1,0)</f>
        <v>1</v>
      </c>
      <c r="AE32" s="172"/>
      <c r="AF32" s="175"/>
      <c r="AG32" s="20">
        <f>AVERAGE(C32:AF32)</f>
        <v>0.8</v>
      </c>
      <c r="AH32" s="63"/>
    </row>
    <row r="33" spans="1:34" s="12" customFormat="1" ht="23.25" customHeight="1" thickBot="1" x14ac:dyDescent="0.3">
      <c r="A33" s="168">
        <f t="shared" ref="A33" si="10">+A31+1</f>
        <v>13</v>
      </c>
      <c r="B33" s="170"/>
      <c r="C33" s="13">
        <v>0</v>
      </c>
      <c r="D33" s="14">
        <v>0</v>
      </c>
      <c r="E33" s="14">
        <v>0</v>
      </c>
      <c r="F33" s="13">
        <v>0</v>
      </c>
      <c r="G33" s="14">
        <v>0</v>
      </c>
      <c r="H33" s="14">
        <v>0</v>
      </c>
      <c r="I33" s="13">
        <v>0</v>
      </c>
      <c r="J33" s="14">
        <v>0</v>
      </c>
      <c r="K33" s="14">
        <v>0</v>
      </c>
      <c r="L33" s="13">
        <v>0</v>
      </c>
      <c r="M33" s="14">
        <v>0</v>
      </c>
      <c r="N33" s="14">
        <v>0</v>
      </c>
      <c r="O33" s="13">
        <v>0</v>
      </c>
      <c r="P33" s="14">
        <v>0</v>
      </c>
      <c r="Q33" s="14">
        <v>0</v>
      </c>
      <c r="R33" s="13">
        <v>0</v>
      </c>
      <c r="S33" s="14">
        <v>0</v>
      </c>
      <c r="T33" s="54">
        <v>0</v>
      </c>
      <c r="U33" s="49">
        <v>0</v>
      </c>
      <c r="V33" s="14">
        <v>0</v>
      </c>
      <c r="W33" s="14">
        <v>0</v>
      </c>
      <c r="X33" s="13">
        <v>0</v>
      </c>
      <c r="Y33" s="14">
        <v>0</v>
      </c>
      <c r="Z33" s="14">
        <v>0</v>
      </c>
      <c r="AA33" s="13">
        <v>0</v>
      </c>
      <c r="AB33" s="14">
        <v>0</v>
      </c>
      <c r="AC33" s="14">
        <v>0</v>
      </c>
      <c r="AD33" s="13">
        <v>0</v>
      </c>
      <c r="AE33" s="14">
        <v>0</v>
      </c>
      <c r="AF33" s="21">
        <v>0</v>
      </c>
      <c r="AG33" s="16"/>
      <c r="AH33" s="63">
        <f>+SUM(C33:AF33)/30</f>
        <v>0</v>
      </c>
    </row>
    <row r="34" spans="1:34" s="12" customFormat="1" ht="23.25" customHeight="1" thickBot="1" x14ac:dyDescent="0.3">
      <c r="A34" s="168"/>
      <c r="B34" s="170"/>
      <c r="C34" s="206">
        <f>IF((C33+D33+E33)&gt;1,1,0)</f>
        <v>0</v>
      </c>
      <c r="D34" s="207"/>
      <c r="E34" s="208"/>
      <c r="F34" s="206">
        <f>IF((F33+G33+H33)&gt;1,1,0)</f>
        <v>0</v>
      </c>
      <c r="G34" s="207"/>
      <c r="H34" s="208"/>
      <c r="I34" s="206">
        <f>IF((I33+J33+K33)&gt;1,1,0)</f>
        <v>0</v>
      </c>
      <c r="J34" s="207"/>
      <c r="K34" s="208"/>
      <c r="L34" s="206">
        <f>IF((L33+M33+N33)&gt;1,1,0)</f>
        <v>0</v>
      </c>
      <c r="M34" s="207"/>
      <c r="N34" s="208"/>
      <c r="O34" s="206">
        <f>IF((O33+P33+Q33)&gt;1,1,0)</f>
        <v>0</v>
      </c>
      <c r="P34" s="207"/>
      <c r="Q34" s="208"/>
      <c r="R34" s="206">
        <f>IF((R33+S33+T33)&gt;1,1,0)</f>
        <v>0</v>
      </c>
      <c r="S34" s="207"/>
      <c r="T34" s="215"/>
      <c r="U34" s="207">
        <f>IF((U33+V33+W33)&gt;1,1,0)</f>
        <v>0</v>
      </c>
      <c r="V34" s="207"/>
      <c r="W34" s="208"/>
      <c r="X34" s="206">
        <f>IF((X33+Y33+Z33)&gt;1,1,0)</f>
        <v>0</v>
      </c>
      <c r="Y34" s="207"/>
      <c r="Z34" s="208"/>
      <c r="AA34" s="206">
        <f>IF((AA33+AB33+AC33)&gt;1,1,0)</f>
        <v>0</v>
      </c>
      <c r="AB34" s="207"/>
      <c r="AC34" s="208"/>
      <c r="AD34" s="206">
        <f>IF((AD33+AE33+AF33)&gt;1,1,0)</f>
        <v>0</v>
      </c>
      <c r="AE34" s="207"/>
      <c r="AF34" s="209"/>
      <c r="AG34" s="20">
        <f>AVERAGE(C34:AF34)</f>
        <v>0</v>
      </c>
      <c r="AH34" s="63"/>
    </row>
    <row r="35" spans="1:34" s="15" customFormat="1" ht="17.25" customHeight="1" thickBot="1" x14ac:dyDescent="0.3">
      <c r="A35" s="167">
        <f t="shared" ref="A35" si="11">+A33+1</f>
        <v>14</v>
      </c>
      <c r="B35" s="169"/>
      <c r="C35" s="22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2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3">
        <v>0</v>
      </c>
      <c r="Q35" s="23">
        <v>0</v>
      </c>
      <c r="R35" s="22">
        <v>0</v>
      </c>
      <c r="S35" s="23">
        <v>0</v>
      </c>
      <c r="T35" s="53">
        <v>0</v>
      </c>
      <c r="U35" s="50">
        <v>0</v>
      </c>
      <c r="V35" s="23">
        <v>0</v>
      </c>
      <c r="W35" s="23">
        <v>0</v>
      </c>
      <c r="X35" s="22">
        <v>0</v>
      </c>
      <c r="Y35" s="23">
        <v>0</v>
      </c>
      <c r="Z35" s="23">
        <v>0</v>
      </c>
      <c r="AA35" s="22">
        <v>0</v>
      </c>
      <c r="AB35" s="23">
        <v>0</v>
      </c>
      <c r="AC35" s="23">
        <v>0</v>
      </c>
      <c r="AD35" s="22">
        <v>0</v>
      </c>
      <c r="AE35" s="23">
        <v>0</v>
      </c>
      <c r="AF35" s="24">
        <v>0</v>
      </c>
      <c r="AG35" s="16"/>
      <c r="AH35" s="63">
        <f>+SUM(C35:AF35)/30</f>
        <v>0</v>
      </c>
    </row>
    <row r="36" spans="1:34" s="12" customFormat="1" ht="23.25" customHeight="1" thickBot="1" x14ac:dyDescent="0.3">
      <c r="A36" s="177"/>
      <c r="B36" s="178"/>
      <c r="C36" s="171">
        <f>IF((C35+D35+E35)&gt;1,1,0)</f>
        <v>0</v>
      </c>
      <c r="D36" s="172"/>
      <c r="E36" s="173"/>
      <c r="F36" s="171">
        <f>IF((F35+G35+H35)&gt;1,1,0)</f>
        <v>0</v>
      </c>
      <c r="G36" s="172"/>
      <c r="H36" s="173"/>
      <c r="I36" s="171">
        <f>IF((I35+J35+K35)&gt;1,1,0)</f>
        <v>0</v>
      </c>
      <c r="J36" s="172"/>
      <c r="K36" s="173"/>
      <c r="L36" s="171">
        <f>IF((L35+M35+N35)&gt;1,1,0)</f>
        <v>0</v>
      </c>
      <c r="M36" s="172"/>
      <c r="N36" s="173"/>
      <c r="O36" s="171">
        <f>IF((O35+P35+Q35)&gt;1,1,0)</f>
        <v>0</v>
      </c>
      <c r="P36" s="172"/>
      <c r="Q36" s="173"/>
      <c r="R36" s="171">
        <f>IF((R35+S35+T35)&gt;1,1,0)</f>
        <v>0</v>
      </c>
      <c r="S36" s="172"/>
      <c r="T36" s="174"/>
      <c r="U36" s="172">
        <f>IF((U35+V35+W35)&gt;1,1,0)</f>
        <v>0</v>
      </c>
      <c r="V36" s="172"/>
      <c r="W36" s="173"/>
      <c r="X36" s="171">
        <f>IF((X35+Y35+Z35)&gt;1,1,0)</f>
        <v>0</v>
      </c>
      <c r="Y36" s="172"/>
      <c r="Z36" s="173"/>
      <c r="AA36" s="171">
        <f>IF((AA35+AB35+AC35)&gt;1,1,0)</f>
        <v>0</v>
      </c>
      <c r="AB36" s="172"/>
      <c r="AC36" s="173"/>
      <c r="AD36" s="171">
        <f>IF((AD35+AE35+AF35)&gt;1,1,0)</f>
        <v>0</v>
      </c>
      <c r="AE36" s="172"/>
      <c r="AF36" s="175"/>
      <c r="AG36" s="20">
        <f>AVERAGE(C36:AF36)</f>
        <v>0</v>
      </c>
      <c r="AH36" s="63"/>
    </row>
    <row r="37" spans="1:34" s="15" customFormat="1" ht="17.25" customHeight="1" thickBot="1" x14ac:dyDescent="0.3">
      <c r="A37" s="167">
        <f t="shared" ref="A37" si="12">+A35+1</f>
        <v>15</v>
      </c>
      <c r="B37" s="169"/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2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3">
        <v>0</v>
      </c>
      <c r="Q37" s="23">
        <v>0</v>
      </c>
      <c r="R37" s="22">
        <v>0</v>
      </c>
      <c r="S37" s="23">
        <v>0</v>
      </c>
      <c r="T37" s="53">
        <v>0</v>
      </c>
      <c r="U37" s="50">
        <v>0</v>
      </c>
      <c r="V37" s="23">
        <v>0</v>
      </c>
      <c r="W37" s="23">
        <v>0</v>
      </c>
      <c r="X37" s="22">
        <v>0</v>
      </c>
      <c r="Y37" s="23">
        <v>0</v>
      </c>
      <c r="Z37" s="23">
        <v>0</v>
      </c>
      <c r="AA37" s="22">
        <v>0</v>
      </c>
      <c r="AB37" s="23">
        <v>0</v>
      </c>
      <c r="AC37" s="23">
        <v>0</v>
      </c>
      <c r="AD37" s="22">
        <v>0</v>
      </c>
      <c r="AE37" s="23">
        <v>0</v>
      </c>
      <c r="AF37" s="24">
        <v>0</v>
      </c>
      <c r="AG37" s="16"/>
      <c r="AH37" s="63">
        <f>+SUM(C37:AF37)/30</f>
        <v>0</v>
      </c>
    </row>
    <row r="38" spans="1:34" s="12" customFormat="1" ht="23.25" customHeight="1" thickBot="1" x14ac:dyDescent="0.3">
      <c r="A38" s="177"/>
      <c r="B38" s="178"/>
      <c r="C38" s="171">
        <f>IF((C37+D37+E37)&gt;1,1,0)</f>
        <v>0</v>
      </c>
      <c r="D38" s="172"/>
      <c r="E38" s="173"/>
      <c r="F38" s="171">
        <f>IF((F37+G37+H37)&gt;1,1,0)</f>
        <v>0</v>
      </c>
      <c r="G38" s="172"/>
      <c r="H38" s="173"/>
      <c r="I38" s="171">
        <f>IF((I37+J37+K37)&gt;1,1,0)</f>
        <v>0</v>
      </c>
      <c r="J38" s="172"/>
      <c r="K38" s="173"/>
      <c r="L38" s="171">
        <f>IF((L37+M37+N37)&gt;1,1,0)</f>
        <v>0</v>
      </c>
      <c r="M38" s="172"/>
      <c r="N38" s="173"/>
      <c r="O38" s="171">
        <f>IF((O37+P37+Q37)&gt;1,1,0)</f>
        <v>0</v>
      </c>
      <c r="P38" s="172"/>
      <c r="Q38" s="173"/>
      <c r="R38" s="171">
        <f>IF((R37+S37+T37)&gt;1,1,0)</f>
        <v>0</v>
      </c>
      <c r="S38" s="172"/>
      <c r="T38" s="174"/>
      <c r="U38" s="172">
        <f>IF((U37+V37+W37)&gt;1,1,0)</f>
        <v>0</v>
      </c>
      <c r="V38" s="172"/>
      <c r="W38" s="173"/>
      <c r="X38" s="171">
        <f>IF((X37+Y37+Z37)&gt;1,1,0)</f>
        <v>0</v>
      </c>
      <c r="Y38" s="172"/>
      <c r="Z38" s="173"/>
      <c r="AA38" s="171">
        <f>IF((AA37+AB37+AC37)&gt;1,1,0)</f>
        <v>0</v>
      </c>
      <c r="AB38" s="172"/>
      <c r="AC38" s="173"/>
      <c r="AD38" s="171">
        <f>IF((AD37+AE37+AF37)&gt;1,1,0)</f>
        <v>0</v>
      </c>
      <c r="AE38" s="172"/>
      <c r="AF38" s="175"/>
      <c r="AG38" s="20">
        <f>AVERAGE(C38:AF38)</f>
        <v>0</v>
      </c>
      <c r="AH38" s="63"/>
    </row>
    <row r="39" spans="1:34" s="15" customFormat="1" ht="17.25" hidden="1" customHeight="1" thickBot="1" x14ac:dyDescent="0.3">
      <c r="A39" s="167">
        <f t="shared" ref="A39" si="13">+A37+1</f>
        <v>16</v>
      </c>
      <c r="B39" s="210"/>
      <c r="C39" s="22">
        <v>0</v>
      </c>
      <c r="D39" s="23">
        <v>0</v>
      </c>
      <c r="E39" s="23">
        <v>0</v>
      </c>
      <c r="F39" s="22">
        <v>0</v>
      </c>
      <c r="G39" s="23">
        <v>0</v>
      </c>
      <c r="H39" s="23">
        <v>0</v>
      </c>
      <c r="I39" s="22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3">
        <v>0</v>
      </c>
      <c r="Q39" s="23">
        <v>0</v>
      </c>
      <c r="R39" s="22">
        <v>0</v>
      </c>
      <c r="S39" s="23">
        <v>0</v>
      </c>
      <c r="T39" s="23">
        <v>0</v>
      </c>
      <c r="U39" s="22">
        <v>0</v>
      </c>
      <c r="V39" s="23">
        <v>0</v>
      </c>
      <c r="W39" s="23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2">
        <v>0</v>
      </c>
      <c r="AE39" s="23">
        <v>0</v>
      </c>
      <c r="AF39" s="24">
        <v>0</v>
      </c>
      <c r="AG39" s="16"/>
      <c r="AH39" s="64"/>
    </row>
    <row r="40" spans="1:34" s="12" customFormat="1" ht="23.25" hidden="1" customHeight="1" thickBot="1" x14ac:dyDescent="0.3">
      <c r="A40" s="177"/>
      <c r="B40" s="211"/>
      <c r="C40" s="206">
        <f>IF((C39+D39+E39)&gt;1,1,0)</f>
        <v>0</v>
      </c>
      <c r="D40" s="207"/>
      <c r="E40" s="208"/>
      <c r="F40" s="206">
        <f>IF((F39+G39+H39)&gt;1,1,0)</f>
        <v>0</v>
      </c>
      <c r="G40" s="207"/>
      <c r="H40" s="208"/>
      <c r="I40" s="206">
        <f>IF((I39+J39+K39)&gt;1,1,0)</f>
        <v>0</v>
      </c>
      <c r="J40" s="207"/>
      <c r="K40" s="208"/>
      <c r="L40" s="206">
        <f>IF((L39+M39+N39)&gt;1,1,0)</f>
        <v>0</v>
      </c>
      <c r="M40" s="207"/>
      <c r="N40" s="208"/>
      <c r="O40" s="206">
        <f>IF((O39+P39+Q39)&gt;1,1,0)</f>
        <v>0</v>
      </c>
      <c r="P40" s="207"/>
      <c r="Q40" s="208"/>
      <c r="R40" s="206">
        <f>IF((R39+S39+T39)&gt;1,1,0)</f>
        <v>0</v>
      </c>
      <c r="S40" s="207"/>
      <c r="T40" s="208"/>
      <c r="U40" s="206">
        <f>IF((U39+V39+W39)&gt;1,1,0)</f>
        <v>0</v>
      </c>
      <c r="V40" s="207"/>
      <c r="W40" s="208"/>
      <c r="X40" s="206">
        <f>IF((X39+Y39+Z39)&gt;1,1,0)</f>
        <v>0</v>
      </c>
      <c r="Y40" s="207"/>
      <c r="Z40" s="208"/>
      <c r="AA40" s="206">
        <f>IF((AA39+AB39+AC39)&gt;1,1,0)</f>
        <v>0</v>
      </c>
      <c r="AB40" s="207"/>
      <c r="AC40" s="208"/>
      <c r="AD40" s="206">
        <f>IF((AD39+AE39+AF39)&gt;1,1,0)</f>
        <v>0</v>
      </c>
      <c r="AE40" s="207"/>
      <c r="AF40" s="209"/>
      <c r="AG40" s="20">
        <f>AVERAGE(C40:AF40)</f>
        <v>0</v>
      </c>
      <c r="AH40" s="63"/>
    </row>
    <row r="41" spans="1:34" ht="21" customHeight="1" x14ac:dyDescent="0.25">
      <c r="C41" s="190">
        <f>(+C12+C14+C16+C18+C20+C22+C24+C26+C28+C30+C32+C34+C36+C38)/12</f>
        <v>0.75</v>
      </c>
      <c r="D41" s="190"/>
      <c r="E41" s="190"/>
      <c r="F41" s="190">
        <f t="shared" ref="F41" si="14">(+F12+F14+F16+F18+F20+F22+F24+F26+F28+F30+F32+F34+F36+F38)/12</f>
        <v>0.58333333333333337</v>
      </c>
      <c r="G41" s="190"/>
      <c r="H41" s="190"/>
      <c r="I41" s="190">
        <f t="shared" ref="I41" si="15">(+I12+I14+I16+I18+I20+I22+I24+I26+I28+I30+I32+I34+I36+I38)/12</f>
        <v>0.75</v>
      </c>
      <c r="J41" s="190"/>
      <c r="K41" s="190"/>
      <c r="L41" s="190">
        <f t="shared" ref="L41" si="16">(+L12+L14+L16+L18+L20+L22+L24+L26+L28+L30+L32+L34+L36+L38)/12</f>
        <v>0.75</v>
      </c>
      <c r="M41" s="190"/>
      <c r="N41" s="190"/>
      <c r="O41" s="190">
        <f t="shared" ref="O41" si="17">(+O12+O14+O16+O18+O20+O22+O24+O26+O28+O30+O32+O34+O36+O38)/12</f>
        <v>0.66666666666666663</v>
      </c>
      <c r="P41" s="190"/>
      <c r="Q41" s="190"/>
      <c r="R41" s="190">
        <f t="shared" ref="R41" si="18">(+R12+R14+R16+R18+R20+R22+R24+R26+R28+R30+R32+R34+R36+R38)/12</f>
        <v>0.75</v>
      </c>
      <c r="S41" s="190"/>
      <c r="T41" s="190"/>
      <c r="U41" s="190">
        <f t="shared" ref="U41" si="19">(+U12+U14+U16+U18+U20+U22+U24+U26+U28+U30+U32+U34+U36+U38)/12</f>
        <v>0.75</v>
      </c>
      <c r="V41" s="190"/>
      <c r="W41" s="190"/>
      <c r="X41" s="190">
        <f t="shared" ref="X41" si="20">(+X12+X14+X16+X18+X20+X22+X24+X26+X28+X30+X32+X34+X36+X38)/12</f>
        <v>0.75</v>
      </c>
      <c r="Y41" s="190"/>
      <c r="Z41" s="190"/>
      <c r="AA41" s="190">
        <f t="shared" ref="AA41" si="21">(+AA12+AA14+AA16+AA18+AA20+AA22+AA24+AA26+AA28+AA30+AA32+AA34+AA36+AA38)/12</f>
        <v>0.83333333333333337</v>
      </c>
      <c r="AB41" s="190"/>
      <c r="AC41" s="190"/>
      <c r="AD41" s="190">
        <f t="shared" ref="AD41" si="22">(+AD12+AD14+AD16+AD18+AD20+AD22+AD24+AD26+AD28+AD30+AD32+AD34+AD36+AD38)/12</f>
        <v>0.75</v>
      </c>
      <c r="AE41" s="190"/>
      <c r="AF41" s="190"/>
    </row>
    <row r="42" spans="1:34" ht="21" customHeight="1" x14ac:dyDescent="0.25">
      <c r="C42" s="212" t="s">
        <v>35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/>
      <c r="U42" s="214" t="s">
        <v>36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</row>
    <row r="43" spans="1:34" ht="30.75" customHeight="1" x14ac:dyDescent="0.25">
      <c r="C43" s="194">
        <f>AVERAGE(C41:T41)</f>
        <v>0.70833333333333337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01">
        <f>AVERAGE(U41:AF41)</f>
        <v>0.77083333333333337</v>
      </c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</row>
    <row r="44" spans="1:34" ht="30.75" customHeight="1" x14ac:dyDescent="0.25"/>
    <row r="45" spans="1:34" ht="21" thickBot="1" x14ac:dyDescent="0.35">
      <c r="A45" s="8" t="s">
        <v>8</v>
      </c>
      <c r="X45" s="9" t="s">
        <v>4</v>
      </c>
    </row>
    <row r="46" spans="1:34" x14ac:dyDescent="0.25">
      <c r="X46" s="179"/>
      <c r="Y46" s="180"/>
      <c r="Z46" s="180"/>
      <c r="AA46" s="180"/>
      <c r="AB46" s="180"/>
      <c r="AC46" s="180"/>
      <c r="AD46" s="180"/>
      <c r="AE46" s="180"/>
      <c r="AF46" s="180"/>
      <c r="AG46" s="181"/>
    </row>
    <row r="47" spans="1:34" x14ac:dyDescent="0.25">
      <c r="X47" s="182"/>
      <c r="Y47" s="183"/>
      <c r="Z47" s="183"/>
      <c r="AA47" s="183"/>
      <c r="AB47" s="183"/>
      <c r="AC47" s="183"/>
      <c r="AD47" s="183"/>
      <c r="AE47" s="183"/>
      <c r="AF47" s="183"/>
      <c r="AG47" s="184"/>
    </row>
    <row r="48" spans="1:34" x14ac:dyDescent="0.25">
      <c r="X48" s="182"/>
      <c r="Y48" s="183"/>
      <c r="Z48" s="183"/>
      <c r="AA48" s="183"/>
      <c r="AB48" s="183"/>
      <c r="AC48" s="183"/>
      <c r="AD48" s="183"/>
      <c r="AE48" s="183"/>
      <c r="AF48" s="183"/>
      <c r="AG48" s="184"/>
    </row>
    <row r="49" spans="1:33" ht="15.75" thickBot="1" x14ac:dyDescent="0.3">
      <c r="X49" s="185"/>
      <c r="Y49" s="186"/>
      <c r="Z49" s="186"/>
      <c r="AA49" s="186"/>
      <c r="AB49" s="186"/>
      <c r="AC49" s="186"/>
      <c r="AD49" s="186"/>
      <c r="AE49" s="186"/>
      <c r="AF49" s="186"/>
      <c r="AG49" s="187"/>
    </row>
    <row r="50" spans="1:33" x14ac:dyDescent="0.25">
      <c r="A50">
        <v>1</v>
      </c>
      <c r="B50" s="98" t="s">
        <v>219</v>
      </c>
    </row>
    <row r="51" spans="1:33" x14ac:dyDescent="0.25">
      <c r="A51">
        <v>2</v>
      </c>
      <c r="B51" s="98" t="s">
        <v>220</v>
      </c>
    </row>
    <row r="52" spans="1:33" x14ac:dyDescent="0.25">
      <c r="A52">
        <v>3</v>
      </c>
      <c r="B52" s="98" t="s">
        <v>10</v>
      </c>
    </row>
  </sheetData>
  <mergeCells count="233">
    <mergeCell ref="A1:AG2"/>
    <mergeCell ref="AD4:AF4"/>
    <mergeCell ref="A5:B5"/>
    <mergeCell ref="C5:U5"/>
    <mergeCell ref="V5:AB5"/>
    <mergeCell ref="AD5:AF5"/>
    <mergeCell ref="A9:A10"/>
    <mergeCell ref="B9:B10"/>
    <mergeCell ref="C10:E10"/>
    <mergeCell ref="F10:H10"/>
    <mergeCell ref="I10:K10"/>
    <mergeCell ref="L10:N10"/>
    <mergeCell ref="C8:E8"/>
    <mergeCell ref="F8:H8"/>
    <mergeCell ref="I8:K8"/>
    <mergeCell ref="L8:N8"/>
    <mergeCell ref="O10:Q10"/>
    <mergeCell ref="R10:T10"/>
    <mergeCell ref="U10:W10"/>
    <mergeCell ref="X10:Z10"/>
    <mergeCell ref="AA10:AC10"/>
    <mergeCell ref="AD10:AF10"/>
    <mergeCell ref="U8:W8"/>
    <mergeCell ref="X8:Z8"/>
    <mergeCell ref="AA8:AC8"/>
    <mergeCell ref="AD8:AF8"/>
    <mergeCell ref="O8:Q8"/>
    <mergeCell ref="R8:T8"/>
    <mergeCell ref="O12:Q12"/>
    <mergeCell ref="R12:T12"/>
    <mergeCell ref="U12:W12"/>
    <mergeCell ref="X12:Z12"/>
    <mergeCell ref="AA12:AC12"/>
    <mergeCell ref="AD12:AF12"/>
    <mergeCell ref="A11:A12"/>
    <mergeCell ref="B11:B12"/>
    <mergeCell ref="C12:E12"/>
    <mergeCell ref="F12:H12"/>
    <mergeCell ref="I12:K12"/>
    <mergeCell ref="L12:N12"/>
    <mergeCell ref="O14:Q14"/>
    <mergeCell ref="R14:T14"/>
    <mergeCell ref="U14:W14"/>
    <mergeCell ref="X14:Z14"/>
    <mergeCell ref="AA14:AC14"/>
    <mergeCell ref="AD14:AF14"/>
    <mergeCell ref="A13:A14"/>
    <mergeCell ref="B13:B14"/>
    <mergeCell ref="C14:E14"/>
    <mergeCell ref="F14:H14"/>
    <mergeCell ref="I14:K14"/>
    <mergeCell ref="L14:N14"/>
    <mergeCell ref="O16:Q16"/>
    <mergeCell ref="R16:T16"/>
    <mergeCell ref="U16:W16"/>
    <mergeCell ref="X16:Z16"/>
    <mergeCell ref="AA16:AC16"/>
    <mergeCell ref="AD16:AF16"/>
    <mergeCell ref="A15:A16"/>
    <mergeCell ref="B15:B16"/>
    <mergeCell ref="C16:E16"/>
    <mergeCell ref="F16:H16"/>
    <mergeCell ref="I16:K16"/>
    <mergeCell ref="L16:N16"/>
    <mergeCell ref="O18:Q18"/>
    <mergeCell ref="R18:T18"/>
    <mergeCell ref="U18:W18"/>
    <mergeCell ref="X18:Z18"/>
    <mergeCell ref="AA18:AC18"/>
    <mergeCell ref="AD18:AF18"/>
    <mergeCell ref="A17:A18"/>
    <mergeCell ref="B17:B18"/>
    <mergeCell ref="C18:E18"/>
    <mergeCell ref="F18:H18"/>
    <mergeCell ref="I18:K18"/>
    <mergeCell ref="L18:N18"/>
    <mergeCell ref="O20:Q20"/>
    <mergeCell ref="R20:T20"/>
    <mergeCell ref="U20:W20"/>
    <mergeCell ref="X20:Z20"/>
    <mergeCell ref="AA20:AC20"/>
    <mergeCell ref="AD20:AF20"/>
    <mergeCell ref="A19:A20"/>
    <mergeCell ref="B19:B20"/>
    <mergeCell ref="C20:E20"/>
    <mergeCell ref="F20:H20"/>
    <mergeCell ref="I20:K20"/>
    <mergeCell ref="L20:N20"/>
    <mergeCell ref="O22:Q22"/>
    <mergeCell ref="R22:T22"/>
    <mergeCell ref="U22:W22"/>
    <mergeCell ref="X22:Z22"/>
    <mergeCell ref="AA22:AC22"/>
    <mergeCell ref="AD22:AF22"/>
    <mergeCell ref="A21:A22"/>
    <mergeCell ref="B21:B22"/>
    <mergeCell ref="C22:E22"/>
    <mergeCell ref="F22:H22"/>
    <mergeCell ref="I22:K22"/>
    <mergeCell ref="L22:N22"/>
    <mergeCell ref="O24:Q24"/>
    <mergeCell ref="R24:T24"/>
    <mergeCell ref="U24:W24"/>
    <mergeCell ref="X24:Z24"/>
    <mergeCell ref="AA24:AC24"/>
    <mergeCell ref="AD24:AF24"/>
    <mergeCell ref="A23:A24"/>
    <mergeCell ref="B23:B24"/>
    <mergeCell ref="C24:E24"/>
    <mergeCell ref="F24:H24"/>
    <mergeCell ref="I24:K24"/>
    <mergeCell ref="L24:N24"/>
    <mergeCell ref="O26:Q26"/>
    <mergeCell ref="R26:T26"/>
    <mergeCell ref="U26:W26"/>
    <mergeCell ref="X26:Z26"/>
    <mergeCell ref="AA26:AC26"/>
    <mergeCell ref="AD26:AF26"/>
    <mergeCell ref="A25:A26"/>
    <mergeCell ref="B25:B26"/>
    <mergeCell ref="C26:E26"/>
    <mergeCell ref="F26:H26"/>
    <mergeCell ref="I26:K26"/>
    <mergeCell ref="L26:N26"/>
    <mergeCell ref="O28:Q28"/>
    <mergeCell ref="R28:T28"/>
    <mergeCell ref="U28:W28"/>
    <mergeCell ref="X28:Z28"/>
    <mergeCell ref="AA28:AC28"/>
    <mergeCell ref="AD28:AF28"/>
    <mergeCell ref="A27:A28"/>
    <mergeCell ref="B27:B28"/>
    <mergeCell ref="C28:E28"/>
    <mergeCell ref="F28:H28"/>
    <mergeCell ref="I28:K28"/>
    <mergeCell ref="L28:N28"/>
    <mergeCell ref="O30:Q30"/>
    <mergeCell ref="R30:T30"/>
    <mergeCell ref="U30:W30"/>
    <mergeCell ref="X30:Z30"/>
    <mergeCell ref="AA30:AC30"/>
    <mergeCell ref="AD30:AF30"/>
    <mergeCell ref="A29:A30"/>
    <mergeCell ref="B29:B30"/>
    <mergeCell ref="C30:E30"/>
    <mergeCell ref="F30:H30"/>
    <mergeCell ref="I30:K30"/>
    <mergeCell ref="L30:N30"/>
    <mergeCell ref="O32:Q32"/>
    <mergeCell ref="R32:T32"/>
    <mergeCell ref="U32:W32"/>
    <mergeCell ref="X32:Z32"/>
    <mergeCell ref="AA32:AC32"/>
    <mergeCell ref="AD32:AF32"/>
    <mergeCell ref="A31:A32"/>
    <mergeCell ref="B31:B32"/>
    <mergeCell ref="C32:E32"/>
    <mergeCell ref="F32:H32"/>
    <mergeCell ref="I32:K32"/>
    <mergeCell ref="L32:N32"/>
    <mergeCell ref="O34:Q34"/>
    <mergeCell ref="R34:T34"/>
    <mergeCell ref="U34:W34"/>
    <mergeCell ref="X34:Z34"/>
    <mergeCell ref="AA34:AC34"/>
    <mergeCell ref="AD34:AF34"/>
    <mergeCell ref="A33:A34"/>
    <mergeCell ref="B33:B34"/>
    <mergeCell ref="C34:E34"/>
    <mergeCell ref="F34:H34"/>
    <mergeCell ref="I34:K34"/>
    <mergeCell ref="L34:N34"/>
    <mergeCell ref="AA38:AC38"/>
    <mergeCell ref="AD38:AF38"/>
    <mergeCell ref="A37:A38"/>
    <mergeCell ref="B37:B38"/>
    <mergeCell ref="C38:E38"/>
    <mergeCell ref="F38:H38"/>
    <mergeCell ref="I38:K38"/>
    <mergeCell ref="L38:N38"/>
    <mergeCell ref="O36:Q36"/>
    <mergeCell ref="R36:T36"/>
    <mergeCell ref="U36:W36"/>
    <mergeCell ref="X36:Z36"/>
    <mergeCell ref="AA36:AC36"/>
    <mergeCell ref="AD36:AF36"/>
    <mergeCell ref="A35:A36"/>
    <mergeCell ref="B35:B36"/>
    <mergeCell ref="C36:E36"/>
    <mergeCell ref="F36:H36"/>
    <mergeCell ref="I36:K36"/>
    <mergeCell ref="L36:N36"/>
    <mergeCell ref="X46:AG49"/>
    <mergeCell ref="O40:Q40"/>
    <mergeCell ref="R40:T40"/>
    <mergeCell ref="U40:W40"/>
    <mergeCell ref="X40:Z40"/>
    <mergeCell ref="AA40:AC40"/>
    <mergeCell ref="AD40:AF40"/>
    <mergeCell ref="A39:A40"/>
    <mergeCell ref="B39:B40"/>
    <mergeCell ref="C40:E40"/>
    <mergeCell ref="F40:H40"/>
    <mergeCell ref="I40:K40"/>
    <mergeCell ref="L40:N40"/>
    <mergeCell ref="C43:T43"/>
    <mergeCell ref="U43:AF43"/>
    <mergeCell ref="C42:T42"/>
    <mergeCell ref="U42:AF42"/>
    <mergeCell ref="AD7:AF7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O38:Q38"/>
    <mergeCell ref="R38:T38"/>
    <mergeCell ref="U38:W38"/>
    <mergeCell ref="X38:Z38"/>
  </mergeCells>
  <conditionalFormatting sqref="C10:AF10">
    <cfRule type="cellIs" dxfId="271" priority="81" operator="equal">
      <formula>0</formula>
    </cfRule>
  </conditionalFormatting>
  <conditionalFormatting sqref="C40:AF40">
    <cfRule type="cellIs" dxfId="270" priority="65" operator="equal">
      <formula>0</formula>
    </cfRule>
  </conditionalFormatting>
  <conditionalFormatting sqref="AG10">
    <cfRule type="cellIs" dxfId="269" priority="62" operator="between">
      <formula>0.8</formula>
      <formula>1</formula>
    </cfRule>
    <cfRule type="cellIs" dxfId="268" priority="63" operator="between">
      <formula>0.5</formula>
      <formula>0.7999</formula>
    </cfRule>
    <cfRule type="cellIs" dxfId="267" priority="64" operator="between">
      <formula>0</formula>
      <formula>0.4999</formula>
    </cfRule>
  </conditionalFormatting>
  <conditionalFormatting sqref="AG12">
    <cfRule type="cellIs" dxfId="266" priority="56" operator="between">
      <formula>0.8</formula>
      <formula>1</formula>
    </cfRule>
    <cfRule type="cellIs" dxfId="265" priority="57" operator="between">
      <formula>0.5</formula>
      <formula>0.7999</formula>
    </cfRule>
    <cfRule type="cellIs" dxfId="264" priority="58" operator="between">
      <formula>0</formula>
      <formula>0.4999</formula>
    </cfRule>
  </conditionalFormatting>
  <conditionalFormatting sqref="AG14">
    <cfRule type="cellIs" dxfId="263" priority="53" operator="between">
      <formula>0.8</formula>
      <formula>1</formula>
    </cfRule>
    <cfRule type="cellIs" dxfId="262" priority="54" operator="between">
      <formula>0.5</formula>
      <formula>0.7999</formula>
    </cfRule>
    <cfRule type="cellIs" dxfId="261" priority="55" operator="between">
      <formula>0</formula>
      <formula>0.4999</formula>
    </cfRule>
  </conditionalFormatting>
  <conditionalFormatting sqref="AG16">
    <cfRule type="cellIs" dxfId="260" priority="50" operator="between">
      <formula>0.8</formula>
      <formula>1</formula>
    </cfRule>
    <cfRule type="cellIs" dxfId="259" priority="51" operator="between">
      <formula>0.5</formula>
      <formula>0.7999</formula>
    </cfRule>
    <cfRule type="cellIs" dxfId="258" priority="52" operator="between">
      <formula>0</formula>
      <formula>0.4999</formula>
    </cfRule>
  </conditionalFormatting>
  <conditionalFormatting sqref="AG18">
    <cfRule type="cellIs" dxfId="257" priority="47" operator="between">
      <formula>0.8</formula>
      <formula>1</formula>
    </cfRule>
    <cfRule type="cellIs" dxfId="256" priority="48" operator="between">
      <formula>0.5</formula>
      <formula>0.7999</formula>
    </cfRule>
    <cfRule type="cellIs" dxfId="255" priority="49" operator="between">
      <formula>0</formula>
      <formula>0.4999</formula>
    </cfRule>
  </conditionalFormatting>
  <conditionalFormatting sqref="AG20">
    <cfRule type="cellIs" dxfId="254" priority="44" operator="between">
      <formula>0.8</formula>
      <formula>1</formula>
    </cfRule>
    <cfRule type="cellIs" dxfId="253" priority="45" operator="between">
      <formula>0.5</formula>
      <formula>0.7999</formula>
    </cfRule>
    <cfRule type="cellIs" dxfId="252" priority="46" operator="between">
      <formula>0</formula>
      <formula>0.4999</formula>
    </cfRule>
  </conditionalFormatting>
  <conditionalFormatting sqref="AG22">
    <cfRule type="cellIs" dxfId="251" priority="41" operator="between">
      <formula>0.8</formula>
      <formula>1</formula>
    </cfRule>
    <cfRule type="cellIs" dxfId="250" priority="42" operator="between">
      <formula>0.5</formula>
      <formula>0.7999</formula>
    </cfRule>
    <cfRule type="cellIs" dxfId="249" priority="43" operator="between">
      <formula>0</formula>
      <formula>0.4999</formula>
    </cfRule>
  </conditionalFormatting>
  <conditionalFormatting sqref="AG24">
    <cfRule type="cellIs" dxfId="248" priority="38" operator="between">
      <formula>0.8</formula>
      <formula>1</formula>
    </cfRule>
    <cfRule type="cellIs" dxfId="247" priority="39" operator="between">
      <formula>0.5</formula>
      <formula>0.7999</formula>
    </cfRule>
    <cfRule type="cellIs" dxfId="246" priority="40" operator="between">
      <formula>0</formula>
      <formula>0.4999</formula>
    </cfRule>
  </conditionalFormatting>
  <conditionalFormatting sqref="AG26">
    <cfRule type="cellIs" dxfId="245" priority="35" operator="between">
      <formula>0.8</formula>
      <formula>1</formula>
    </cfRule>
    <cfRule type="cellIs" dxfId="244" priority="36" operator="between">
      <formula>0.5</formula>
      <formula>0.7999</formula>
    </cfRule>
    <cfRule type="cellIs" dxfId="243" priority="37" operator="between">
      <formula>0</formula>
      <formula>0.4999</formula>
    </cfRule>
  </conditionalFormatting>
  <conditionalFormatting sqref="AG28">
    <cfRule type="cellIs" dxfId="242" priority="32" operator="between">
      <formula>0.8</formula>
      <formula>1</formula>
    </cfRule>
    <cfRule type="cellIs" dxfId="241" priority="33" operator="between">
      <formula>0.5</formula>
      <formula>0.7999</formula>
    </cfRule>
    <cfRule type="cellIs" dxfId="240" priority="34" operator="between">
      <formula>0</formula>
      <formula>0.4999</formula>
    </cfRule>
  </conditionalFormatting>
  <conditionalFormatting sqref="AG30">
    <cfRule type="cellIs" dxfId="239" priority="29" operator="between">
      <formula>0.8</formula>
      <formula>1</formula>
    </cfRule>
    <cfRule type="cellIs" dxfId="238" priority="30" operator="between">
      <formula>0.5</formula>
      <formula>0.7999</formula>
    </cfRule>
    <cfRule type="cellIs" dxfId="237" priority="31" operator="between">
      <formula>0</formula>
      <formula>0.4999</formula>
    </cfRule>
  </conditionalFormatting>
  <conditionalFormatting sqref="AG32">
    <cfRule type="cellIs" dxfId="236" priority="26" operator="between">
      <formula>0.8</formula>
      <formula>1</formula>
    </cfRule>
    <cfRule type="cellIs" dxfId="235" priority="27" operator="between">
      <formula>0.5</formula>
      <formula>0.7999</formula>
    </cfRule>
    <cfRule type="cellIs" dxfId="234" priority="28" operator="between">
      <formula>0</formula>
      <formula>0.4999</formula>
    </cfRule>
  </conditionalFormatting>
  <conditionalFormatting sqref="AG34">
    <cfRule type="cellIs" dxfId="233" priority="23" operator="between">
      <formula>0.8</formula>
      <formula>1</formula>
    </cfRule>
    <cfRule type="cellIs" dxfId="232" priority="24" operator="between">
      <formula>0.5</formula>
      <formula>0.7999</formula>
    </cfRule>
    <cfRule type="cellIs" dxfId="231" priority="25" operator="between">
      <formula>0</formula>
      <formula>0.4999</formula>
    </cfRule>
  </conditionalFormatting>
  <conditionalFormatting sqref="AG36">
    <cfRule type="cellIs" dxfId="230" priority="20" operator="between">
      <formula>0.8</formula>
      <formula>1</formula>
    </cfRule>
    <cfRule type="cellIs" dxfId="229" priority="21" operator="between">
      <formula>0.5</formula>
      <formula>0.7999</formula>
    </cfRule>
    <cfRule type="cellIs" dxfId="228" priority="22" operator="between">
      <formula>0</formula>
      <formula>0.4999</formula>
    </cfRule>
  </conditionalFormatting>
  <conditionalFormatting sqref="AG38">
    <cfRule type="cellIs" dxfId="227" priority="17" operator="between">
      <formula>0.8</formula>
      <formula>1</formula>
    </cfRule>
    <cfRule type="cellIs" dxfId="226" priority="18" operator="between">
      <formula>0.5</formula>
      <formula>0.7999</formula>
    </cfRule>
    <cfRule type="cellIs" dxfId="225" priority="19" operator="between">
      <formula>0</formula>
      <formula>0.4999</formula>
    </cfRule>
  </conditionalFormatting>
  <conditionalFormatting sqref="C41:AF41">
    <cfRule type="top10" dxfId="224" priority="15" percent="1" bottom="1" rank="10"/>
  </conditionalFormatting>
  <conditionalFormatting sqref="C12:AF12">
    <cfRule type="cellIs" dxfId="223" priority="14" operator="equal">
      <formula>0</formula>
    </cfRule>
  </conditionalFormatting>
  <conditionalFormatting sqref="C14:AF14">
    <cfRule type="cellIs" dxfId="222" priority="13" operator="equal">
      <formula>0</formula>
    </cfRule>
  </conditionalFormatting>
  <conditionalFormatting sqref="C16:AF16">
    <cfRule type="cellIs" dxfId="221" priority="12" operator="equal">
      <formula>0</formula>
    </cfRule>
  </conditionalFormatting>
  <conditionalFormatting sqref="C18:AF18">
    <cfRule type="cellIs" dxfId="220" priority="11" operator="equal">
      <formula>0</formula>
    </cfRule>
  </conditionalFormatting>
  <conditionalFormatting sqref="C20:AF20">
    <cfRule type="cellIs" dxfId="219" priority="10" operator="equal">
      <formula>0</formula>
    </cfRule>
  </conditionalFormatting>
  <conditionalFormatting sqref="C22:AF22">
    <cfRule type="cellIs" dxfId="218" priority="9" operator="equal">
      <formula>0</formula>
    </cfRule>
  </conditionalFormatting>
  <conditionalFormatting sqref="C24:AF24">
    <cfRule type="cellIs" dxfId="217" priority="8" operator="equal">
      <formula>0</formula>
    </cfRule>
  </conditionalFormatting>
  <conditionalFormatting sqref="C26:AF26">
    <cfRule type="cellIs" dxfId="216" priority="7" operator="equal">
      <formula>0</formula>
    </cfRule>
  </conditionalFormatting>
  <conditionalFormatting sqref="C28:AF28">
    <cfRule type="cellIs" dxfId="215" priority="6" operator="equal">
      <formula>0</formula>
    </cfRule>
  </conditionalFormatting>
  <conditionalFormatting sqref="C30:AF30">
    <cfRule type="cellIs" dxfId="214" priority="5" operator="equal">
      <formula>0</formula>
    </cfRule>
  </conditionalFormatting>
  <conditionalFormatting sqref="C32:AF32">
    <cfRule type="cellIs" dxfId="213" priority="4" operator="equal">
      <formula>0</formula>
    </cfRule>
  </conditionalFormatting>
  <conditionalFormatting sqref="C34:AF34">
    <cfRule type="cellIs" dxfId="212" priority="3" operator="equal">
      <formula>0</formula>
    </cfRule>
  </conditionalFormatting>
  <conditionalFormatting sqref="C36:AF36">
    <cfRule type="cellIs" dxfId="211" priority="2" operator="equal">
      <formula>0</formula>
    </cfRule>
  </conditionalFormatting>
  <conditionalFormatting sqref="C38:AF38">
    <cfRule type="cellIs" dxfId="21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51"/>
  <sheetViews>
    <sheetView topLeftCell="A7" zoomScale="60" zoomScaleNormal="60" zoomScaleSheetLayoutView="80" workbookViewId="0">
      <selection activeCell="A7" sqref="A7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9.85546875" customWidth="1"/>
    <col min="34" max="34" width="9.140625" style="59"/>
  </cols>
  <sheetData>
    <row r="1" spans="1:34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57"/>
    </row>
    <row r="3" spans="1:34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H3" s="58"/>
    </row>
    <row r="4" spans="1:34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  <c r="AH4" s="59"/>
    </row>
    <row r="5" spans="1:34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4</v>
      </c>
      <c r="AE5" s="155"/>
      <c r="AF5" s="156"/>
      <c r="AH5" s="59"/>
    </row>
    <row r="6" spans="1:34" s="3" customFormat="1" ht="25.5" customHeight="1" thickBot="1" x14ac:dyDescent="0.3">
      <c r="A6" s="80"/>
      <c r="B6" s="80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H6" s="59"/>
    </row>
    <row r="7" spans="1:34" s="2" customFormat="1" ht="42" customHeight="1" thickBot="1" x14ac:dyDescent="0.3">
      <c r="A7" s="11"/>
      <c r="B7" s="37"/>
      <c r="C7" s="164" t="s">
        <v>25</v>
      </c>
      <c r="D7" s="158"/>
      <c r="E7" s="158"/>
      <c r="F7" s="164" t="s">
        <v>26</v>
      </c>
      <c r="G7" s="158"/>
      <c r="H7" s="159"/>
      <c r="I7" s="158" t="s">
        <v>27</v>
      </c>
      <c r="J7" s="158"/>
      <c r="K7" s="158"/>
      <c r="L7" s="164" t="s">
        <v>28</v>
      </c>
      <c r="M7" s="158"/>
      <c r="N7" s="159"/>
      <c r="O7" s="158" t="s">
        <v>29</v>
      </c>
      <c r="P7" s="158"/>
      <c r="Q7" s="158"/>
      <c r="R7" s="166" t="s">
        <v>30</v>
      </c>
      <c r="S7" s="158"/>
      <c r="T7" s="159"/>
      <c r="U7" s="164" t="s">
        <v>31</v>
      </c>
      <c r="V7" s="158"/>
      <c r="W7" s="159"/>
      <c r="X7" s="158" t="s">
        <v>32</v>
      </c>
      <c r="Y7" s="158"/>
      <c r="Z7" s="165"/>
      <c r="AA7" s="157" t="s">
        <v>33</v>
      </c>
      <c r="AB7" s="158"/>
      <c r="AC7" s="158"/>
      <c r="AD7" s="164" t="s">
        <v>34</v>
      </c>
      <c r="AE7" s="158"/>
      <c r="AF7" s="159"/>
      <c r="AG7" s="69"/>
      <c r="AH7" s="60"/>
    </row>
    <row r="8" spans="1:34" s="2" customFormat="1" ht="37.5" customHeight="1" thickBot="1" x14ac:dyDescent="0.3">
      <c r="A8" s="11" t="s">
        <v>7</v>
      </c>
      <c r="B8" s="37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3"/>
      <c r="R8" s="161">
        <v>6</v>
      </c>
      <c r="S8" s="161"/>
      <c r="T8" s="176"/>
      <c r="U8" s="161">
        <v>7</v>
      </c>
      <c r="V8" s="161"/>
      <c r="W8" s="162"/>
      <c r="X8" s="160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76"/>
      <c r="AG8" s="19" t="s">
        <v>3</v>
      </c>
      <c r="AH8" s="60"/>
    </row>
    <row r="9" spans="1:34" s="15" customFormat="1" ht="17.25" customHeight="1" thickBot="1" x14ac:dyDescent="0.3">
      <c r="A9" s="167">
        <v>1</v>
      </c>
      <c r="B9" s="233" t="str">
        <f>+Záv_správa!C37</f>
        <v>Mušková Margaréta</v>
      </c>
      <c r="C9" s="41">
        <v>1</v>
      </c>
      <c r="D9" s="42">
        <v>1</v>
      </c>
      <c r="E9" s="42">
        <v>1</v>
      </c>
      <c r="F9" s="41">
        <v>1</v>
      </c>
      <c r="G9" s="42">
        <v>0</v>
      </c>
      <c r="H9" s="42">
        <v>1</v>
      </c>
      <c r="I9" s="124">
        <v>1</v>
      </c>
      <c r="J9" s="125">
        <v>0</v>
      </c>
      <c r="K9" s="125">
        <v>0</v>
      </c>
      <c r="L9" s="41">
        <v>1</v>
      </c>
      <c r="M9" s="42">
        <v>1</v>
      </c>
      <c r="N9" s="42">
        <v>1</v>
      </c>
      <c r="O9" s="41">
        <v>1</v>
      </c>
      <c r="P9" s="42">
        <v>1</v>
      </c>
      <c r="Q9" s="82">
        <v>1</v>
      </c>
      <c r="R9" s="52">
        <v>1</v>
      </c>
      <c r="S9" s="42">
        <v>1</v>
      </c>
      <c r="T9" s="99">
        <v>1</v>
      </c>
      <c r="U9" s="52">
        <v>1</v>
      </c>
      <c r="V9" s="42">
        <v>1</v>
      </c>
      <c r="W9" s="42">
        <v>1</v>
      </c>
      <c r="X9" s="124">
        <v>1</v>
      </c>
      <c r="Y9" s="125">
        <v>0</v>
      </c>
      <c r="Z9" s="125">
        <v>0</v>
      </c>
      <c r="AA9" s="13">
        <v>0</v>
      </c>
      <c r="AB9" s="14">
        <v>0</v>
      </c>
      <c r="AC9" s="14">
        <v>1</v>
      </c>
      <c r="AD9" s="13">
        <v>1</v>
      </c>
      <c r="AE9" s="14">
        <v>1</v>
      </c>
      <c r="AF9" s="21">
        <v>1</v>
      </c>
      <c r="AG9" s="16"/>
      <c r="AH9" s="64">
        <f>SUM(C9:AF9)/30</f>
        <v>0.76666666666666672</v>
      </c>
    </row>
    <row r="10" spans="1:34" s="12" customFormat="1" ht="23.25" customHeight="1" thickBot="1" x14ac:dyDescent="0.3">
      <c r="A10" s="168"/>
      <c r="B10" s="231"/>
      <c r="C10" s="206">
        <f>IF((C9+D9+E9)&gt;1,1,0)</f>
        <v>1</v>
      </c>
      <c r="D10" s="207"/>
      <c r="E10" s="208"/>
      <c r="F10" s="206">
        <f>IF((F9+G9+H9)&gt;1,1,0)</f>
        <v>1</v>
      </c>
      <c r="G10" s="207"/>
      <c r="H10" s="208"/>
      <c r="I10" s="206">
        <f>IF((I9+J9+K9)&gt;1,1,0)</f>
        <v>0</v>
      </c>
      <c r="J10" s="207"/>
      <c r="K10" s="208"/>
      <c r="L10" s="206">
        <f>IF((L9+M9+N9)&gt;1,1,0)</f>
        <v>1</v>
      </c>
      <c r="M10" s="207"/>
      <c r="N10" s="208"/>
      <c r="O10" s="206">
        <f>IF((O9+P9+Q9)&gt;1,1,0)</f>
        <v>1</v>
      </c>
      <c r="P10" s="207"/>
      <c r="Q10" s="215"/>
      <c r="R10" s="207">
        <f>IF((R9+S9+T9)&gt;1,1,0)</f>
        <v>1</v>
      </c>
      <c r="S10" s="207"/>
      <c r="T10" s="209"/>
      <c r="U10" s="207">
        <f>IF((U9+V9+W9)&gt;1,1,0)</f>
        <v>1</v>
      </c>
      <c r="V10" s="207"/>
      <c r="W10" s="208"/>
      <c r="X10" s="206">
        <f>IF((X9+Y9+Z9)&gt;1,1,0)</f>
        <v>0</v>
      </c>
      <c r="Y10" s="207"/>
      <c r="Z10" s="208"/>
      <c r="AA10" s="206">
        <f>IF((AA9+AB9+AC9)&gt;1,1,0)</f>
        <v>0</v>
      </c>
      <c r="AB10" s="207"/>
      <c r="AC10" s="208"/>
      <c r="AD10" s="206">
        <f>IF((AD9+AE9+AF9)&gt;1,1,0)</f>
        <v>1</v>
      </c>
      <c r="AE10" s="207"/>
      <c r="AF10" s="209"/>
      <c r="AG10" s="20">
        <f>AVERAGE(C10:AF10)</f>
        <v>0.7</v>
      </c>
      <c r="AH10" s="62"/>
    </row>
    <row r="11" spans="1:34" s="15" customFormat="1" ht="17.25" customHeight="1" thickBot="1" x14ac:dyDescent="0.3">
      <c r="A11" s="167">
        <f>+A9+1</f>
        <v>2</v>
      </c>
      <c r="B11" s="233" t="str">
        <f>+Záv_správa!C38</f>
        <v>Janeková Simona</v>
      </c>
      <c r="C11" s="81"/>
      <c r="D11" s="97"/>
      <c r="E11" s="97"/>
      <c r="F11" s="81">
        <v>1</v>
      </c>
      <c r="G11" s="97">
        <v>1</v>
      </c>
      <c r="H11" s="97">
        <v>1</v>
      </c>
      <c r="I11" s="81"/>
      <c r="J11" s="97"/>
      <c r="K11" s="97"/>
      <c r="L11" s="81">
        <v>1</v>
      </c>
      <c r="M11" s="97">
        <v>1</v>
      </c>
      <c r="N11" s="97">
        <v>1</v>
      </c>
      <c r="O11" s="122">
        <v>0</v>
      </c>
      <c r="P11" s="123">
        <v>0</v>
      </c>
      <c r="Q11" s="126">
        <v>0</v>
      </c>
      <c r="R11" s="101"/>
      <c r="S11" s="97"/>
      <c r="T11" s="102"/>
      <c r="U11" s="101"/>
      <c r="V11" s="97"/>
      <c r="W11" s="97"/>
      <c r="X11" s="81"/>
      <c r="Y11" s="97"/>
      <c r="Z11" s="97"/>
      <c r="AA11" s="22"/>
      <c r="AB11" s="23"/>
      <c r="AC11" s="23"/>
      <c r="AD11" s="22">
        <v>1</v>
      </c>
      <c r="AE11" s="23">
        <v>1</v>
      </c>
      <c r="AF11" s="24">
        <v>1</v>
      </c>
      <c r="AG11" s="16"/>
      <c r="AH11" s="64">
        <f>SUM(C11:AF11)/30</f>
        <v>0.3</v>
      </c>
    </row>
    <row r="12" spans="1:34" s="12" customFormat="1" ht="23.25" customHeight="1" thickBot="1" x14ac:dyDescent="0.3">
      <c r="A12" s="177"/>
      <c r="B12" s="231"/>
      <c r="C12" s="171">
        <v>1</v>
      </c>
      <c r="D12" s="172"/>
      <c r="E12" s="173"/>
      <c r="F12" s="171">
        <f>IF((F11+G11+H11)&gt;1,1,0)</f>
        <v>1</v>
      </c>
      <c r="G12" s="172"/>
      <c r="H12" s="173"/>
      <c r="I12" s="171">
        <v>1</v>
      </c>
      <c r="J12" s="172"/>
      <c r="K12" s="173"/>
      <c r="L12" s="171">
        <f>IF((L11+M11+N11)&gt;1,1,0)</f>
        <v>1</v>
      </c>
      <c r="M12" s="172"/>
      <c r="N12" s="173"/>
      <c r="O12" s="171">
        <f>IF((O11+P11+Q11)&gt;1,1,0)</f>
        <v>0</v>
      </c>
      <c r="P12" s="172"/>
      <c r="Q12" s="174"/>
      <c r="R12" s="172">
        <v>1</v>
      </c>
      <c r="S12" s="172"/>
      <c r="T12" s="175"/>
      <c r="U12" s="172">
        <v>1</v>
      </c>
      <c r="V12" s="172"/>
      <c r="W12" s="173"/>
      <c r="X12" s="171">
        <v>1</v>
      </c>
      <c r="Y12" s="172"/>
      <c r="Z12" s="173"/>
      <c r="AA12" s="171">
        <v>1</v>
      </c>
      <c r="AB12" s="172"/>
      <c r="AC12" s="173"/>
      <c r="AD12" s="171">
        <f>IF((AD11+AE11+AF11)&gt;1,1,0)</f>
        <v>1</v>
      </c>
      <c r="AE12" s="172"/>
      <c r="AF12" s="175"/>
      <c r="AG12" s="20">
        <f>AVERAGE(C12:AF12)</f>
        <v>0.9</v>
      </c>
      <c r="AH12" s="62"/>
    </row>
    <row r="13" spans="1:34" s="15" customFormat="1" ht="17.25" customHeight="1" thickBot="1" x14ac:dyDescent="0.3">
      <c r="A13" s="168">
        <f t="shared" ref="A13" si="0">+A11+1</f>
        <v>3</v>
      </c>
      <c r="B13" s="233" t="str">
        <f>+Záv_správa!C39</f>
        <v>Gudernová Nina</v>
      </c>
      <c r="C13" s="41">
        <v>1</v>
      </c>
      <c r="D13" s="42">
        <v>1</v>
      </c>
      <c r="E13" s="42">
        <v>1</v>
      </c>
      <c r="F13" s="41">
        <v>1</v>
      </c>
      <c r="G13" s="42">
        <v>1</v>
      </c>
      <c r="H13" s="42">
        <v>1</v>
      </c>
      <c r="I13" s="41">
        <v>1</v>
      </c>
      <c r="J13" s="42">
        <v>1</v>
      </c>
      <c r="K13" s="42">
        <v>1</v>
      </c>
      <c r="L13" s="41">
        <v>1</v>
      </c>
      <c r="M13" s="42">
        <v>1</v>
      </c>
      <c r="N13" s="42">
        <v>1</v>
      </c>
      <c r="O13" s="124">
        <v>1</v>
      </c>
      <c r="P13" s="125">
        <v>0</v>
      </c>
      <c r="Q13" s="129">
        <v>1</v>
      </c>
      <c r="R13" s="52"/>
      <c r="S13" s="42"/>
      <c r="T13" s="99"/>
      <c r="U13" s="52"/>
      <c r="V13" s="42"/>
      <c r="W13" s="42"/>
      <c r="X13" s="41"/>
      <c r="Y13" s="42"/>
      <c r="Z13" s="42"/>
      <c r="AA13" s="13"/>
      <c r="AB13" s="14"/>
      <c r="AC13" s="14"/>
      <c r="AD13" s="13"/>
      <c r="AE13" s="14"/>
      <c r="AF13" s="21"/>
      <c r="AG13" s="16"/>
      <c r="AH13" s="64">
        <f>SUM(C13:AF13)/30</f>
        <v>0.46666666666666667</v>
      </c>
    </row>
    <row r="14" spans="1:34" s="12" customFormat="1" ht="23.25" customHeight="1" thickBot="1" x14ac:dyDescent="0.3">
      <c r="A14" s="168"/>
      <c r="B14" s="231"/>
      <c r="C14" s="206">
        <f>IF((C13+D13+E13)&gt;1,1,0)</f>
        <v>1</v>
      </c>
      <c r="D14" s="207"/>
      <c r="E14" s="208"/>
      <c r="F14" s="206">
        <f>IF((F13+G13+H13)&gt;1,1,0)</f>
        <v>1</v>
      </c>
      <c r="G14" s="207"/>
      <c r="H14" s="208"/>
      <c r="I14" s="206">
        <f>IF((I13+J13+K13)&gt;1,1,0)</f>
        <v>1</v>
      </c>
      <c r="J14" s="207"/>
      <c r="K14" s="208"/>
      <c r="L14" s="206">
        <f>IF((L13+M13+N13)&gt;1,1,0)</f>
        <v>1</v>
      </c>
      <c r="M14" s="207"/>
      <c r="N14" s="208"/>
      <c r="O14" s="206">
        <f>IF((O13+P13+Q13)&gt;1,1,0)</f>
        <v>1</v>
      </c>
      <c r="P14" s="207"/>
      <c r="Q14" s="215"/>
      <c r="R14" s="207">
        <v>1</v>
      </c>
      <c r="S14" s="207"/>
      <c r="T14" s="209"/>
      <c r="U14" s="207">
        <v>1</v>
      </c>
      <c r="V14" s="207"/>
      <c r="W14" s="208"/>
      <c r="X14" s="206">
        <v>1</v>
      </c>
      <c r="Y14" s="207"/>
      <c r="Z14" s="208"/>
      <c r="AA14" s="206">
        <v>1</v>
      </c>
      <c r="AB14" s="207"/>
      <c r="AC14" s="208"/>
      <c r="AD14" s="206">
        <v>1</v>
      </c>
      <c r="AE14" s="207"/>
      <c r="AF14" s="209"/>
      <c r="AG14" s="20">
        <f>AVERAGE(C14:AF14)</f>
        <v>1</v>
      </c>
      <c r="AH14" s="62"/>
    </row>
    <row r="15" spans="1:34" s="15" customFormat="1" ht="17.25" customHeight="1" thickBot="1" x14ac:dyDescent="0.3">
      <c r="A15" s="167">
        <f t="shared" ref="A15" si="1">+A13+1</f>
        <v>4</v>
      </c>
      <c r="B15" s="233" t="str">
        <f>+Záv_správa!C40</f>
        <v>Rusnáková Barbora</v>
      </c>
      <c r="C15" s="81">
        <v>1</v>
      </c>
      <c r="D15" s="97">
        <v>1</v>
      </c>
      <c r="E15" s="97">
        <v>1</v>
      </c>
      <c r="F15" s="81">
        <v>1</v>
      </c>
      <c r="G15" s="97">
        <v>1</v>
      </c>
      <c r="H15" s="97">
        <v>1</v>
      </c>
      <c r="I15" s="81">
        <v>1</v>
      </c>
      <c r="J15" s="97">
        <v>0</v>
      </c>
      <c r="K15" s="97">
        <v>1</v>
      </c>
      <c r="L15" s="81">
        <v>1</v>
      </c>
      <c r="M15" s="97">
        <v>1</v>
      </c>
      <c r="N15" s="97">
        <v>0</v>
      </c>
      <c r="O15" s="122">
        <v>1</v>
      </c>
      <c r="P15" s="123">
        <v>1</v>
      </c>
      <c r="Q15" s="126">
        <v>0</v>
      </c>
      <c r="R15" s="101">
        <v>1</v>
      </c>
      <c r="S15" s="97">
        <v>1</v>
      </c>
      <c r="T15" s="102">
        <v>1</v>
      </c>
      <c r="U15" s="101">
        <v>1</v>
      </c>
      <c r="V15" s="97">
        <v>1</v>
      </c>
      <c r="W15" s="97">
        <v>1</v>
      </c>
      <c r="X15" s="81">
        <v>1</v>
      </c>
      <c r="Y15" s="97">
        <v>1</v>
      </c>
      <c r="Z15" s="97">
        <v>1</v>
      </c>
      <c r="AA15" s="22">
        <v>1</v>
      </c>
      <c r="AB15" s="23">
        <v>1</v>
      </c>
      <c r="AC15" s="23">
        <v>1</v>
      </c>
      <c r="AD15" s="22">
        <v>1</v>
      </c>
      <c r="AE15" s="23">
        <v>1</v>
      </c>
      <c r="AF15" s="24">
        <v>1</v>
      </c>
      <c r="AG15" s="16"/>
      <c r="AH15" s="64">
        <f>SUM(C15:AF15)/30</f>
        <v>0.9</v>
      </c>
    </row>
    <row r="16" spans="1:34" s="12" customFormat="1" ht="23.25" customHeight="1" thickBot="1" x14ac:dyDescent="0.3">
      <c r="A16" s="177"/>
      <c r="B16" s="231"/>
      <c r="C16" s="171">
        <f>IF((C15+D15+E15)&gt;1,1,0)</f>
        <v>1</v>
      </c>
      <c r="D16" s="172"/>
      <c r="E16" s="173"/>
      <c r="F16" s="171">
        <f>IF((F15+G15+H15)&gt;1,1,0)</f>
        <v>1</v>
      </c>
      <c r="G16" s="172"/>
      <c r="H16" s="173"/>
      <c r="I16" s="171">
        <f>IF((I15+J15+K15)&gt;1,1,0)</f>
        <v>1</v>
      </c>
      <c r="J16" s="172"/>
      <c r="K16" s="173"/>
      <c r="L16" s="171">
        <f>IF((L15+M15+N15)&gt;1,1,0)</f>
        <v>1</v>
      </c>
      <c r="M16" s="172"/>
      <c r="N16" s="173"/>
      <c r="O16" s="171">
        <f>IF((O15+P15+Q15)&gt;1,1,0)</f>
        <v>1</v>
      </c>
      <c r="P16" s="172"/>
      <c r="Q16" s="174"/>
      <c r="R16" s="172">
        <f>IF((R15+S15+T15)&gt;1,1,0)</f>
        <v>1</v>
      </c>
      <c r="S16" s="172"/>
      <c r="T16" s="175"/>
      <c r="U16" s="172">
        <f>IF((U15+V15+W15)&gt;1,1,0)</f>
        <v>1</v>
      </c>
      <c r="V16" s="172"/>
      <c r="W16" s="173"/>
      <c r="X16" s="171">
        <f>IF((X15+Y15+Z15)&gt;1,1,0)</f>
        <v>1</v>
      </c>
      <c r="Y16" s="172"/>
      <c r="Z16" s="173"/>
      <c r="AA16" s="171">
        <f>IF((AA15+AB15+AC15)&gt;1,1,0)</f>
        <v>1</v>
      </c>
      <c r="AB16" s="172"/>
      <c r="AC16" s="173"/>
      <c r="AD16" s="171">
        <f>IF((AD15+AE15+AF15)&gt;1,1,0)</f>
        <v>1</v>
      </c>
      <c r="AE16" s="172"/>
      <c r="AF16" s="175"/>
      <c r="AG16" s="20">
        <f>AVERAGE(C16:AF16)</f>
        <v>1</v>
      </c>
      <c r="AH16" s="62"/>
    </row>
    <row r="17" spans="1:34" s="15" customFormat="1" ht="17.25" customHeight="1" thickBot="1" x14ac:dyDescent="0.3">
      <c r="A17" s="168">
        <f t="shared" ref="A17" si="2">+A15+1</f>
        <v>5</v>
      </c>
      <c r="B17" s="233" t="str">
        <f>+Záv_správa!C41</f>
        <v>Komarovská Lenka</v>
      </c>
      <c r="C17" s="41">
        <v>1</v>
      </c>
      <c r="D17" s="42">
        <v>1</v>
      </c>
      <c r="E17" s="42">
        <v>1</v>
      </c>
      <c r="F17" s="124">
        <v>1</v>
      </c>
      <c r="G17" s="125">
        <v>1</v>
      </c>
      <c r="H17" s="125">
        <v>1</v>
      </c>
      <c r="I17" s="124">
        <v>0</v>
      </c>
      <c r="J17" s="125">
        <v>0</v>
      </c>
      <c r="K17" s="125">
        <v>0</v>
      </c>
      <c r="L17" s="41">
        <v>1</v>
      </c>
      <c r="M17" s="42">
        <v>1</v>
      </c>
      <c r="N17" s="42">
        <v>1</v>
      </c>
      <c r="O17" s="41">
        <v>0</v>
      </c>
      <c r="P17" s="42">
        <v>1</v>
      </c>
      <c r="Q17" s="82">
        <v>0</v>
      </c>
      <c r="R17" s="52">
        <v>1</v>
      </c>
      <c r="S17" s="42">
        <v>1</v>
      </c>
      <c r="T17" s="99">
        <v>1</v>
      </c>
      <c r="U17" s="52">
        <v>1</v>
      </c>
      <c r="V17" s="42">
        <v>0</v>
      </c>
      <c r="W17" s="42">
        <v>1</v>
      </c>
      <c r="X17" s="124">
        <v>0</v>
      </c>
      <c r="Y17" s="125">
        <v>1</v>
      </c>
      <c r="Z17" s="125">
        <v>0</v>
      </c>
      <c r="AA17" s="13">
        <v>1</v>
      </c>
      <c r="AB17" s="14">
        <v>1</v>
      </c>
      <c r="AC17" s="14">
        <v>1</v>
      </c>
      <c r="AD17" s="13">
        <v>0</v>
      </c>
      <c r="AE17" s="14">
        <v>0</v>
      </c>
      <c r="AF17" s="21">
        <v>0</v>
      </c>
      <c r="AG17" s="16"/>
      <c r="AH17" s="64">
        <f>SUM(C17:AF17)/30</f>
        <v>0.6333333333333333</v>
      </c>
    </row>
    <row r="18" spans="1:34" s="12" customFormat="1" ht="23.25" customHeight="1" thickBot="1" x14ac:dyDescent="0.3">
      <c r="A18" s="168"/>
      <c r="B18" s="231"/>
      <c r="C18" s="206">
        <f>IF((C17+D17+E17)&gt;1,1,0)</f>
        <v>1</v>
      </c>
      <c r="D18" s="207"/>
      <c r="E18" s="208"/>
      <c r="F18" s="206">
        <f>IF((F17+G17+H17)&gt;1,1,0)</f>
        <v>1</v>
      </c>
      <c r="G18" s="207"/>
      <c r="H18" s="208"/>
      <c r="I18" s="206">
        <f>IF((I17+J17+K17)&gt;1,1,0)</f>
        <v>0</v>
      </c>
      <c r="J18" s="207"/>
      <c r="K18" s="208"/>
      <c r="L18" s="206">
        <f>IF((L17+M17+N17)&gt;1,1,0)</f>
        <v>1</v>
      </c>
      <c r="M18" s="207"/>
      <c r="N18" s="208"/>
      <c r="O18" s="206">
        <f>IF((O17+P17+Q17)&gt;1,1,0)</f>
        <v>0</v>
      </c>
      <c r="P18" s="207"/>
      <c r="Q18" s="215"/>
      <c r="R18" s="207">
        <f>IF((R17+S17+T17)&gt;1,1,0)</f>
        <v>1</v>
      </c>
      <c r="S18" s="207"/>
      <c r="T18" s="209"/>
      <c r="U18" s="207">
        <f>IF((U17+V17+W17)&gt;1,1,0)</f>
        <v>1</v>
      </c>
      <c r="V18" s="207"/>
      <c r="W18" s="208"/>
      <c r="X18" s="206">
        <f>IF((X17+Y17+Z17)&gt;1,1,0)</f>
        <v>0</v>
      </c>
      <c r="Y18" s="207"/>
      <c r="Z18" s="208"/>
      <c r="AA18" s="206">
        <f>IF((AA17+AB17+AC17)&gt;1,1,0)</f>
        <v>1</v>
      </c>
      <c r="AB18" s="207"/>
      <c r="AC18" s="208"/>
      <c r="AD18" s="206">
        <f>IF((AD17+AE17+AF17)&gt;1,1,0)</f>
        <v>0</v>
      </c>
      <c r="AE18" s="207"/>
      <c r="AF18" s="209"/>
      <c r="AG18" s="20">
        <f>AVERAGE(C18:AF18)</f>
        <v>0.6</v>
      </c>
      <c r="AH18" s="62"/>
    </row>
    <row r="19" spans="1:34" s="12" customFormat="1" ht="23.25" customHeight="1" thickBot="1" x14ac:dyDescent="0.3">
      <c r="A19" s="167">
        <f t="shared" ref="A19" si="3">+A17+1</f>
        <v>6</v>
      </c>
      <c r="B19" s="233" t="str">
        <f>+Záv_správa!C42</f>
        <v>Ištokovičová Karin</v>
      </c>
      <c r="C19" s="122">
        <v>1</v>
      </c>
      <c r="D19" s="123">
        <v>0</v>
      </c>
      <c r="E19" s="123">
        <v>1</v>
      </c>
      <c r="F19" s="122">
        <v>1</v>
      </c>
      <c r="G19" s="123">
        <v>0</v>
      </c>
      <c r="H19" s="123">
        <v>0</v>
      </c>
      <c r="I19" s="81">
        <v>1</v>
      </c>
      <c r="J19" s="97">
        <v>1</v>
      </c>
      <c r="K19" s="97">
        <v>1</v>
      </c>
      <c r="L19" s="81">
        <v>1</v>
      </c>
      <c r="M19" s="97">
        <v>1</v>
      </c>
      <c r="N19" s="97">
        <v>1</v>
      </c>
      <c r="O19" s="81">
        <v>1</v>
      </c>
      <c r="P19" s="97">
        <v>0</v>
      </c>
      <c r="Q19" s="100">
        <v>1</v>
      </c>
      <c r="R19" s="101">
        <v>0</v>
      </c>
      <c r="S19" s="97">
        <v>0</v>
      </c>
      <c r="T19" s="102">
        <v>0</v>
      </c>
      <c r="U19" s="101">
        <v>0</v>
      </c>
      <c r="V19" s="97">
        <v>0</v>
      </c>
      <c r="W19" s="97">
        <v>0</v>
      </c>
      <c r="X19" s="81">
        <v>0</v>
      </c>
      <c r="Y19" s="97">
        <v>0</v>
      </c>
      <c r="Z19" s="97">
        <v>0</v>
      </c>
      <c r="AA19" s="22">
        <v>0</v>
      </c>
      <c r="AB19" s="23">
        <v>0</v>
      </c>
      <c r="AC19" s="23">
        <v>0</v>
      </c>
      <c r="AD19" s="122">
        <v>1</v>
      </c>
      <c r="AE19" s="123">
        <v>1</v>
      </c>
      <c r="AF19" s="127">
        <v>1</v>
      </c>
      <c r="AG19" s="16"/>
      <c r="AH19" s="64">
        <f>SUM(C19:AF19)/30</f>
        <v>0.46666666666666667</v>
      </c>
    </row>
    <row r="20" spans="1:34" s="12" customFormat="1" ht="23.25" customHeight="1" thickBot="1" x14ac:dyDescent="0.3">
      <c r="A20" s="177"/>
      <c r="B20" s="231"/>
      <c r="C20" s="171">
        <f>IF((C19+D19+E19)&gt;1,1,0)</f>
        <v>1</v>
      </c>
      <c r="D20" s="172"/>
      <c r="E20" s="173"/>
      <c r="F20" s="171">
        <f>IF((F19+G19+H19)&gt;1,1,0)</f>
        <v>0</v>
      </c>
      <c r="G20" s="172"/>
      <c r="H20" s="173"/>
      <c r="I20" s="171">
        <f>IF((I19+J19+K19)&gt;1,1,0)</f>
        <v>1</v>
      </c>
      <c r="J20" s="172"/>
      <c r="K20" s="173"/>
      <c r="L20" s="171">
        <f>IF((L19+M19+N19)&gt;1,1,0)</f>
        <v>1</v>
      </c>
      <c r="M20" s="172"/>
      <c r="N20" s="173"/>
      <c r="O20" s="171">
        <f>IF((O19+P19+Q19)&gt;1,1,0)</f>
        <v>1</v>
      </c>
      <c r="P20" s="172"/>
      <c r="Q20" s="174"/>
      <c r="R20" s="172">
        <f>IF((R19+S19+T19)&gt;1,1,0)</f>
        <v>0</v>
      </c>
      <c r="S20" s="172"/>
      <c r="T20" s="175"/>
      <c r="U20" s="172">
        <f>IF((U19+V19+W19)&gt;1,1,0)</f>
        <v>0</v>
      </c>
      <c r="V20" s="172"/>
      <c r="W20" s="173"/>
      <c r="X20" s="171">
        <f>IF((X19+Y19+Z19)&gt;1,1,0)</f>
        <v>0</v>
      </c>
      <c r="Y20" s="172"/>
      <c r="Z20" s="173"/>
      <c r="AA20" s="171">
        <f>IF((AA19+AB19+AC19)&gt;1,1,0)</f>
        <v>0</v>
      </c>
      <c r="AB20" s="172"/>
      <c r="AC20" s="173"/>
      <c r="AD20" s="171">
        <f>IF((AD19+AE19+AF19)&gt;1,1,0)</f>
        <v>1</v>
      </c>
      <c r="AE20" s="172"/>
      <c r="AF20" s="175"/>
      <c r="AG20" s="20">
        <f>AVERAGE(C20:AF20)</f>
        <v>0.5</v>
      </c>
      <c r="AH20" s="62"/>
    </row>
    <row r="21" spans="1:34" s="12" customFormat="1" ht="23.25" customHeight="1" thickBot="1" x14ac:dyDescent="0.3">
      <c r="A21" s="168">
        <f t="shared" ref="A21" si="4">+A19+1</f>
        <v>7</v>
      </c>
      <c r="B21" s="233" t="str">
        <f>+Záv_správa!C43</f>
        <v>Bogdaňová Lucia</v>
      </c>
      <c r="C21" s="41">
        <v>1</v>
      </c>
      <c r="D21" s="42">
        <v>1</v>
      </c>
      <c r="E21" s="42">
        <v>1</v>
      </c>
      <c r="F21" s="41">
        <v>1</v>
      </c>
      <c r="G21" s="42">
        <v>1</v>
      </c>
      <c r="H21" s="42">
        <v>1</v>
      </c>
      <c r="I21" s="41">
        <v>1</v>
      </c>
      <c r="J21" s="42">
        <v>0</v>
      </c>
      <c r="K21" s="42">
        <v>1</v>
      </c>
      <c r="L21" s="41">
        <v>1</v>
      </c>
      <c r="M21" s="42">
        <v>1</v>
      </c>
      <c r="N21" s="42">
        <v>1</v>
      </c>
      <c r="O21" s="41">
        <v>1</v>
      </c>
      <c r="P21" s="42">
        <v>1</v>
      </c>
      <c r="Q21" s="82">
        <v>1</v>
      </c>
      <c r="R21" s="52">
        <v>1</v>
      </c>
      <c r="S21" s="42">
        <v>1</v>
      </c>
      <c r="T21" s="99">
        <v>1</v>
      </c>
      <c r="U21" s="52">
        <v>1</v>
      </c>
      <c r="V21" s="42">
        <v>1</v>
      </c>
      <c r="W21" s="42">
        <v>1</v>
      </c>
      <c r="X21" s="41">
        <v>1</v>
      </c>
      <c r="Y21" s="42">
        <v>1</v>
      </c>
      <c r="Z21" s="42">
        <v>1</v>
      </c>
      <c r="AA21" s="13">
        <v>1</v>
      </c>
      <c r="AB21" s="14">
        <v>1</v>
      </c>
      <c r="AC21" s="14">
        <v>0</v>
      </c>
      <c r="AD21" s="13">
        <v>1</v>
      </c>
      <c r="AE21" s="14">
        <v>1</v>
      </c>
      <c r="AF21" s="21">
        <v>1</v>
      </c>
      <c r="AG21" s="16"/>
      <c r="AH21" s="64">
        <f>SUM(C21:AF21)/30</f>
        <v>0.93333333333333335</v>
      </c>
    </row>
    <row r="22" spans="1:34" s="12" customFormat="1" ht="23.25" customHeight="1" thickBot="1" x14ac:dyDescent="0.3">
      <c r="A22" s="168"/>
      <c r="B22" s="231"/>
      <c r="C22" s="206">
        <f>IF((C21+D21+E21)&gt;1,1,0)</f>
        <v>1</v>
      </c>
      <c r="D22" s="207"/>
      <c r="E22" s="208"/>
      <c r="F22" s="206">
        <f>IF((F21+G21+H21)&gt;1,1,0)</f>
        <v>1</v>
      </c>
      <c r="G22" s="207"/>
      <c r="H22" s="208"/>
      <c r="I22" s="206">
        <f>IF((I21+J21+K21)&gt;1,1,0)</f>
        <v>1</v>
      </c>
      <c r="J22" s="207"/>
      <c r="K22" s="208"/>
      <c r="L22" s="206">
        <f>IF((L21+M21+N21)&gt;1,1,0)</f>
        <v>1</v>
      </c>
      <c r="M22" s="207"/>
      <c r="N22" s="208"/>
      <c r="O22" s="206">
        <f>IF((O21+P21+Q21)&gt;1,1,0)</f>
        <v>1</v>
      </c>
      <c r="P22" s="207"/>
      <c r="Q22" s="215"/>
      <c r="R22" s="207">
        <f>IF((R21+S21+T21)&gt;1,1,0)</f>
        <v>1</v>
      </c>
      <c r="S22" s="207"/>
      <c r="T22" s="209"/>
      <c r="U22" s="207">
        <f>IF((U21+V21+W21)&gt;1,1,0)</f>
        <v>1</v>
      </c>
      <c r="V22" s="207"/>
      <c r="W22" s="208"/>
      <c r="X22" s="206">
        <f>IF((X21+Y21+Z21)&gt;1,1,0)</f>
        <v>1</v>
      </c>
      <c r="Y22" s="207"/>
      <c r="Z22" s="208"/>
      <c r="AA22" s="206">
        <f>IF((AA21+AB21+AC21)&gt;1,1,0)</f>
        <v>1</v>
      </c>
      <c r="AB22" s="207"/>
      <c r="AC22" s="208"/>
      <c r="AD22" s="206">
        <f>IF((AD21+AE21+AF21)&gt;1,1,0)</f>
        <v>1</v>
      </c>
      <c r="AE22" s="207"/>
      <c r="AF22" s="209"/>
      <c r="AG22" s="20">
        <f>AVERAGE(C22:AF22)</f>
        <v>1</v>
      </c>
      <c r="AH22" s="62"/>
    </row>
    <row r="23" spans="1:34" s="12" customFormat="1" ht="23.25" customHeight="1" thickBot="1" x14ac:dyDescent="0.3">
      <c r="A23" s="167">
        <f t="shared" ref="A23" si="5">+A21+1</f>
        <v>8</v>
      </c>
      <c r="B23" s="233" t="str">
        <f>+Záv_správa!C44</f>
        <v>Antol Peter</v>
      </c>
      <c r="C23" s="81">
        <v>1</v>
      </c>
      <c r="D23" s="97">
        <v>1</v>
      </c>
      <c r="E23" s="97">
        <v>1</v>
      </c>
      <c r="F23" s="122">
        <v>1</v>
      </c>
      <c r="G23" s="123">
        <v>0</v>
      </c>
      <c r="H23" s="123">
        <v>1</v>
      </c>
      <c r="I23" s="81">
        <v>1</v>
      </c>
      <c r="J23" s="97">
        <v>1</v>
      </c>
      <c r="K23" s="97">
        <v>1</v>
      </c>
      <c r="L23" s="122">
        <v>1</v>
      </c>
      <c r="M23" s="123">
        <v>0</v>
      </c>
      <c r="N23" s="123">
        <v>1</v>
      </c>
      <c r="O23" s="81">
        <v>1</v>
      </c>
      <c r="P23" s="97">
        <v>0</v>
      </c>
      <c r="Q23" s="100">
        <v>1</v>
      </c>
      <c r="R23" s="101">
        <v>0</v>
      </c>
      <c r="S23" s="97">
        <v>0</v>
      </c>
      <c r="T23" s="102">
        <v>0</v>
      </c>
      <c r="U23" s="101">
        <v>1</v>
      </c>
      <c r="V23" s="97">
        <v>1</v>
      </c>
      <c r="W23" s="97">
        <v>1</v>
      </c>
      <c r="X23" s="81">
        <v>0</v>
      </c>
      <c r="Y23" s="97">
        <v>0</v>
      </c>
      <c r="Z23" s="97">
        <v>0</v>
      </c>
      <c r="AA23" s="122">
        <v>0</v>
      </c>
      <c r="AB23" s="123">
        <v>0</v>
      </c>
      <c r="AC23" s="123">
        <v>1</v>
      </c>
      <c r="AD23" s="22">
        <v>1</v>
      </c>
      <c r="AE23" s="23">
        <v>1</v>
      </c>
      <c r="AF23" s="24">
        <v>1</v>
      </c>
      <c r="AG23" s="16"/>
      <c r="AH23" s="64">
        <f>SUM(C23:AF23)/30</f>
        <v>0.6333333333333333</v>
      </c>
    </row>
    <row r="24" spans="1:34" s="12" customFormat="1" ht="23.25" customHeight="1" thickBot="1" x14ac:dyDescent="0.3">
      <c r="A24" s="177"/>
      <c r="B24" s="231"/>
      <c r="C24" s="171">
        <f>IF((C23+D23+E23)&gt;1,1,0)</f>
        <v>1</v>
      </c>
      <c r="D24" s="172"/>
      <c r="E24" s="173"/>
      <c r="F24" s="171">
        <f>IF((F23+G23+H23)&gt;1,1,0)</f>
        <v>1</v>
      </c>
      <c r="G24" s="172"/>
      <c r="H24" s="173"/>
      <c r="I24" s="171">
        <f>IF((I23+J23+K23)&gt;1,1,0)</f>
        <v>1</v>
      </c>
      <c r="J24" s="172"/>
      <c r="K24" s="173"/>
      <c r="L24" s="171">
        <f>IF((L23+M23+N23)&gt;1,1,0)</f>
        <v>1</v>
      </c>
      <c r="M24" s="172"/>
      <c r="N24" s="173"/>
      <c r="O24" s="171">
        <f>IF((O23+P23+Q23)&gt;1,1,0)</f>
        <v>1</v>
      </c>
      <c r="P24" s="172"/>
      <c r="Q24" s="174"/>
      <c r="R24" s="172">
        <f>IF((R23+S23+T23)&gt;1,1,0)</f>
        <v>0</v>
      </c>
      <c r="S24" s="172"/>
      <c r="T24" s="175"/>
      <c r="U24" s="172">
        <f>IF((U23+V23+W23)&gt;1,1,0)</f>
        <v>1</v>
      </c>
      <c r="V24" s="172"/>
      <c r="W24" s="173"/>
      <c r="X24" s="171">
        <f>IF((X23+Y23+Z23)&gt;1,1,0)</f>
        <v>0</v>
      </c>
      <c r="Y24" s="172"/>
      <c r="Z24" s="173"/>
      <c r="AA24" s="171">
        <f>IF((AA23+AB23+AC23)&gt;1,1,0)</f>
        <v>0</v>
      </c>
      <c r="AB24" s="172"/>
      <c r="AC24" s="173"/>
      <c r="AD24" s="171">
        <f>IF((AD23+AE23+AF23)&gt;1,1,0)</f>
        <v>1</v>
      </c>
      <c r="AE24" s="172"/>
      <c r="AF24" s="175"/>
      <c r="AG24" s="20">
        <f>AVERAGE(C24:AF24)</f>
        <v>0.7</v>
      </c>
      <c r="AH24" s="62"/>
    </row>
    <row r="25" spans="1:34" s="12" customFormat="1" ht="23.25" customHeight="1" thickBot="1" x14ac:dyDescent="0.3">
      <c r="A25" s="168">
        <f t="shared" ref="A25" si="6">+A23+1</f>
        <v>9</v>
      </c>
      <c r="B25" s="233" t="str">
        <f>+Záv_správa!C45</f>
        <v>Kronová Dorota</v>
      </c>
      <c r="C25" s="41">
        <v>1</v>
      </c>
      <c r="D25" s="42">
        <v>1</v>
      </c>
      <c r="E25" s="42">
        <v>1</v>
      </c>
      <c r="F25" s="41">
        <v>1</v>
      </c>
      <c r="G25" s="42">
        <v>1</v>
      </c>
      <c r="H25" s="42">
        <v>1</v>
      </c>
      <c r="I25" s="41">
        <v>1</v>
      </c>
      <c r="J25" s="42">
        <v>1</v>
      </c>
      <c r="K25" s="42">
        <v>1</v>
      </c>
      <c r="L25" s="41">
        <v>1</v>
      </c>
      <c r="M25" s="42">
        <v>1</v>
      </c>
      <c r="N25" s="42">
        <v>1</v>
      </c>
      <c r="O25" s="41">
        <v>1</v>
      </c>
      <c r="P25" s="42">
        <v>1</v>
      </c>
      <c r="Q25" s="82">
        <v>1</v>
      </c>
      <c r="R25" s="52">
        <v>0</v>
      </c>
      <c r="S25" s="42">
        <v>0</v>
      </c>
      <c r="T25" s="99">
        <v>0</v>
      </c>
      <c r="U25" s="52">
        <v>1</v>
      </c>
      <c r="V25" s="42">
        <v>1</v>
      </c>
      <c r="W25" s="42">
        <v>1</v>
      </c>
      <c r="X25" s="41">
        <v>1</v>
      </c>
      <c r="Y25" s="42">
        <v>1</v>
      </c>
      <c r="Z25" s="42">
        <v>1</v>
      </c>
      <c r="AA25" s="13">
        <v>1</v>
      </c>
      <c r="AB25" s="14">
        <v>1</v>
      </c>
      <c r="AC25" s="14">
        <v>1</v>
      </c>
      <c r="AD25" s="13">
        <v>1</v>
      </c>
      <c r="AE25" s="14">
        <v>1</v>
      </c>
      <c r="AF25" s="21">
        <v>1</v>
      </c>
      <c r="AG25" s="16"/>
      <c r="AH25" s="64">
        <f>SUM(C25:AF25)/30</f>
        <v>0.9</v>
      </c>
    </row>
    <row r="26" spans="1:34" s="12" customFormat="1" ht="23.25" customHeight="1" thickBot="1" x14ac:dyDescent="0.3">
      <c r="A26" s="168"/>
      <c r="B26" s="231"/>
      <c r="C26" s="206">
        <f>IF((C25+D25+E25)&gt;1,1,0)</f>
        <v>1</v>
      </c>
      <c r="D26" s="207"/>
      <c r="E26" s="208"/>
      <c r="F26" s="206">
        <f>IF((F25+G25+H25)&gt;1,1,0)</f>
        <v>1</v>
      </c>
      <c r="G26" s="207"/>
      <c r="H26" s="208"/>
      <c r="I26" s="206">
        <f>IF((I25+J25+K25)&gt;1,1,0)</f>
        <v>1</v>
      </c>
      <c r="J26" s="207"/>
      <c r="K26" s="208"/>
      <c r="L26" s="206">
        <f>IF((L25+M25+N25)&gt;1,1,0)</f>
        <v>1</v>
      </c>
      <c r="M26" s="207"/>
      <c r="N26" s="208"/>
      <c r="O26" s="206">
        <f>IF((O25+P25+Q25)&gt;1,1,0)</f>
        <v>1</v>
      </c>
      <c r="P26" s="207"/>
      <c r="Q26" s="215"/>
      <c r="R26" s="207">
        <f>IF((R25+S25+T25)&gt;1,1,0)</f>
        <v>0</v>
      </c>
      <c r="S26" s="207"/>
      <c r="T26" s="209"/>
      <c r="U26" s="207">
        <f>IF((U25+V25+W25)&gt;1,1,0)</f>
        <v>1</v>
      </c>
      <c r="V26" s="207"/>
      <c r="W26" s="208"/>
      <c r="X26" s="206">
        <f>IF((X25+Y25+Z25)&gt;1,1,0)</f>
        <v>1</v>
      </c>
      <c r="Y26" s="207"/>
      <c r="Z26" s="208"/>
      <c r="AA26" s="206">
        <f>IF((AA25+AB25+AC25)&gt;1,1,0)</f>
        <v>1</v>
      </c>
      <c r="AB26" s="207"/>
      <c r="AC26" s="208"/>
      <c r="AD26" s="206">
        <f>IF((AD25+AE25+AF25)&gt;1,1,0)</f>
        <v>1</v>
      </c>
      <c r="AE26" s="207"/>
      <c r="AF26" s="209"/>
      <c r="AG26" s="20">
        <f>AVERAGE(C26:AF26)</f>
        <v>0.9</v>
      </c>
      <c r="AH26" s="62"/>
    </row>
    <row r="27" spans="1:34" s="12" customFormat="1" ht="23.25" customHeight="1" thickBot="1" x14ac:dyDescent="0.3">
      <c r="A27" s="167">
        <f t="shared" ref="A27" si="7">+A25+1</f>
        <v>10</v>
      </c>
      <c r="B27" s="233" t="str">
        <f>+Záv_správa!C46</f>
        <v>Kurimská Alžbeta</v>
      </c>
      <c r="C27" s="81">
        <v>1</v>
      </c>
      <c r="D27" s="97">
        <v>0</v>
      </c>
      <c r="E27" s="97">
        <v>1</v>
      </c>
      <c r="F27" s="122">
        <v>0</v>
      </c>
      <c r="G27" s="123">
        <v>0</v>
      </c>
      <c r="H27" s="123">
        <v>0</v>
      </c>
      <c r="I27" s="81">
        <v>1</v>
      </c>
      <c r="J27" s="97">
        <v>0</v>
      </c>
      <c r="K27" s="97">
        <v>1</v>
      </c>
      <c r="L27" s="81">
        <v>1</v>
      </c>
      <c r="M27" s="97">
        <v>0</v>
      </c>
      <c r="N27" s="97">
        <v>1</v>
      </c>
      <c r="O27" s="81">
        <v>1</v>
      </c>
      <c r="P27" s="97">
        <v>1</v>
      </c>
      <c r="Q27" s="100">
        <v>1</v>
      </c>
      <c r="R27" s="101">
        <v>0</v>
      </c>
      <c r="S27" s="97">
        <v>0</v>
      </c>
      <c r="T27" s="102">
        <v>0</v>
      </c>
      <c r="U27" s="101">
        <v>0</v>
      </c>
      <c r="V27" s="97">
        <v>0</v>
      </c>
      <c r="W27" s="97">
        <v>0</v>
      </c>
      <c r="X27" s="122">
        <v>1</v>
      </c>
      <c r="Y27" s="123">
        <v>0</v>
      </c>
      <c r="Z27" s="123">
        <v>1</v>
      </c>
      <c r="AA27" s="22">
        <v>0</v>
      </c>
      <c r="AB27" s="23">
        <v>0</v>
      </c>
      <c r="AC27" s="23">
        <v>0</v>
      </c>
      <c r="AD27" s="22">
        <v>1</v>
      </c>
      <c r="AE27" s="23">
        <v>1</v>
      </c>
      <c r="AF27" s="24">
        <v>1</v>
      </c>
      <c r="AG27" s="16"/>
      <c r="AH27" s="64">
        <f>SUM(C27:AF27)/30</f>
        <v>0.46666666666666667</v>
      </c>
    </row>
    <row r="28" spans="1:34" s="12" customFormat="1" ht="23.25" customHeight="1" thickBot="1" x14ac:dyDescent="0.3">
      <c r="A28" s="177"/>
      <c r="B28" s="231"/>
      <c r="C28" s="171">
        <f>IF((C27+D27+E27)&gt;1,1,0)</f>
        <v>1</v>
      </c>
      <c r="D28" s="172"/>
      <c r="E28" s="173"/>
      <c r="F28" s="171">
        <f>IF((F27+G27+H27)&gt;1,1,0)</f>
        <v>0</v>
      </c>
      <c r="G28" s="172"/>
      <c r="H28" s="173"/>
      <c r="I28" s="171">
        <f>IF((I27+J27+K27)&gt;1,1,0)</f>
        <v>1</v>
      </c>
      <c r="J28" s="172"/>
      <c r="K28" s="173"/>
      <c r="L28" s="171">
        <f>IF((L27+M27+N27)&gt;1,1,0)</f>
        <v>1</v>
      </c>
      <c r="M28" s="172"/>
      <c r="N28" s="173"/>
      <c r="O28" s="171">
        <f>IF((O27+P27+Q27)&gt;1,1,0)</f>
        <v>1</v>
      </c>
      <c r="P28" s="172"/>
      <c r="Q28" s="174"/>
      <c r="R28" s="172">
        <f>IF((R27+S27+T27)&gt;1,1,0)</f>
        <v>0</v>
      </c>
      <c r="S28" s="172"/>
      <c r="T28" s="175"/>
      <c r="U28" s="172">
        <f>IF((U27+V27+W27)&gt;1,1,0)</f>
        <v>0</v>
      </c>
      <c r="V28" s="172"/>
      <c r="W28" s="173"/>
      <c r="X28" s="171">
        <f>IF((X27+Y27+Z27)&gt;1,1,0)</f>
        <v>1</v>
      </c>
      <c r="Y28" s="172"/>
      <c r="Z28" s="173"/>
      <c r="AA28" s="171">
        <f>IF((AA27+AB27+AC27)&gt;1,1,0)</f>
        <v>0</v>
      </c>
      <c r="AB28" s="172"/>
      <c r="AC28" s="173"/>
      <c r="AD28" s="171">
        <f>IF((AD27+AE27+AF27)&gt;1,1,0)</f>
        <v>1</v>
      </c>
      <c r="AE28" s="172"/>
      <c r="AF28" s="175"/>
      <c r="AG28" s="20">
        <f>AVERAGE(C28:AF28)</f>
        <v>0.6</v>
      </c>
      <c r="AH28" s="62"/>
    </row>
    <row r="29" spans="1:34" s="12" customFormat="1" ht="23.25" customHeight="1" thickBot="1" x14ac:dyDescent="0.3">
      <c r="A29" s="168">
        <f t="shared" ref="A29" si="8">+A27+1</f>
        <v>11</v>
      </c>
      <c r="B29" s="233" t="str">
        <f>+Záv_správa!C47</f>
        <v>Klohnová Karin</v>
      </c>
      <c r="C29" s="41">
        <v>1</v>
      </c>
      <c r="D29" s="42">
        <v>1</v>
      </c>
      <c r="E29" s="42">
        <v>1</v>
      </c>
      <c r="F29" s="41">
        <v>1</v>
      </c>
      <c r="G29" s="42">
        <v>1</v>
      </c>
      <c r="H29" s="42">
        <v>1</v>
      </c>
      <c r="I29" s="41">
        <v>1</v>
      </c>
      <c r="J29" s="42">
        <v>1</v>
      </c>
      <c r="K29" s="42">
        <v>1</v>
      </c>
      <c r="L29" s="41">
        <v>1</v>
      </c>
      <c r="M29" s="42">
        <v>1</v>
      </c>
      <c r="N29" s="42">
        <v>1</v>
      </c>
      <c r="O29" s="41">
        <v>1</v>
      </c>
      <c r="P29" s="42">
        <v>1</v>
      </c>
      <c r="Q29" s="82">
        <v>1</v>
      </c>
      <c r="R29" s="52">
        <v>0</v>
      </c>
      <c r="S29" s="42">
        <v>1</v>
      </c>
      <c r="T29" s="99">
        <v>1</v>
      </c>
      <c r="U29" s="52">
        <v>1</v>
      </c>
      <c r="V29" s="42">
        <v>0</v>
      </c>
      <c r="W29" s="42">
        <v>1</v>
      </c>
      <c r="X29" s="41">
        <v>1</v>
      </c>
      <c r="Y29" s="42">
        <v>0</v>
      </c>
      <c r="Z29" s="42">
        <v>1</v>
      </c>
      <c r="AA29" s="13">
        <v>1</v>
      </c>
      <c r="AB29" s="14">
        <v>1</v>
      </c>
      <c r="AC29" s="14">
        <v>1</v>
      </c>
      <c r="AD29" s="13">
        <v>0</v>
      </c>
      <c r="AE29" s="14">
        <v>1</v>
      </c>
      <c r="AF29" s="21">
        <v>1</v>
      </c>
      <c r="AG29" s="16"/>
      <c r="AH29" s="64">
        <f>SUM(C29:AF29)/30</f>
        <v>0.8666666666666667</v>
      </c>
    </row>
    <row r="30" spans="1:34" s="12" customFormat="1" ht="23.25" customHeight="1" thickBot="1" x14ac:dyDescent="0.3">
      <c r="A30" s="168"/>
      <c r="B30" s="231"/>
      <c r="C30" s="206">
        <f>IF((C29+D29+E29)&gt;1,1,0)</f>
        <v>1</v>
      </c>
      <c r="D30" s="207"/>
      <c r="E30" s="208"/>
      <c r="F30" s="206">
        <f>IF((F29+G29+H29)&gt;1,1,0)</f>
        <v>1</v>
      </c>
      <c r="G30" s="207"/>
      <c r="H30" s="208"/>
      <c r="I30" s="206">
        <f>IF((I29+J29+K29)&gt;1,1,0)</f>
        <v>1</v>
      </c>
      <c r="J30" s="207"/>
      <c r="K30" s="208"/>
      <c r="L30" s="206">
        <f>IF((L29+M29+N29)&gt;1,1,0)</f>
        <v>1</v>
      </c>
      <c r="M30" s="207"/>
      <c r="N30" s="208"/>
      <c r="O30" s="206">
        <f>IF((O29+P29+Q29)&gt;1,1,0)</f>
        <v>1</v>
      </c>
      <c r="P30" s="207"/>
      <c r="Q30" s="215"/>
      <c r="R30" s="207">
        <f>IF((R29+S29+T29)&gt;1,1,0)</f>
        <v>1</v>
      </c>
      <c r="S30" s="207"/>
      <c r="T30" s="209"/>
      <c r="U30" s="207">
        <f>IF((U29+V29+W29)&gt;1,1,0)</f>
        <v>1</v>
      </c>
      <c r="V30" s="207"/>
      <c r="W30" s="208"/>
      <c r="X30" s="206">
        <f>IF((X29+Y29+Z29)&gt;1,1,0)</f>
        <v>1</v>
      </c>
      <c r="Y30" s="207"/>
      <c r="Z30" s="208"/>
      <c r="AA30" s="206">
        <f>IF((AA29+AB29+AC29)&gt;1,1,0)</f>
        <v>1</v>
      </c>
      <c r="AB30" s="207"/>
      <c r="AC30" s="208"/>
      <c r="AD30" s="206">
        <f>IF((AD29+AE29+AF29)&gt;1,1,0)</f>
        <v>1</v>
      </c>
      <c r="AE30" s="207"/>
      <c r="AF30" s="209"/>
      <c r="AG30" s="20">
        <f>AVERAGE(C30:AF30)</f>
        <v>1</v>
      </c>
      <c r="AH30" s="62"/>
    </row>
    <row r="31" spans="1:34" s="12" customFormat="1" ht="23.25" customHeight="1" thickBot="1" x14ac:dyDescent="0.3">
      <c r="A31" s="167">
        <f t="shared" ref="A31" si="9">+A29+1</f>
        <v>12</v>
      </c>
      <c r="B31" s="233"/>
      <c r="C31" s="81">
        <v>0</v>
      </c>
      <c r="D31" s="97">
        <v>0</v>
      </c>
      <c r="E31" s="97">
        <v>0</v>
      </c>
      <c r="F31" s="81">
        <v>0</v>
      </c>
      <c r="G31" s="97">
        <v>0</v>
      </c>
      <c r="H31" s="97">
        <v>0</v>
      </c>
      <c r="I31" s="81">
        <v>0</v>
      </c>
      <c r="J31" s="97">
        <v>0</v>
      </c>
      <c r="K31" s="97">
        <v>0</v>
      </c>
      <c r="L31" s="81">
        <v>0</v>
      </c>
      <c r="M31" s="97">
        <v>0</v>
      </c>
      <c r="N31" s="97">
        <v>0</v>
      </c>
      <c r="O31" s="81">
        <v>0</v>
      </c>
      <c r="P31" s="97">
        <v>0</v>
      </c>
      <c r="Q31" s="100">
        <v>0</v>
      </c>
      <c r="R31" s="101">
        <v>0</v>
      </c>
      <c r="S31" s="97">
        <v>0</v>
      </c>
      <c r="T31" s="102">
        <v>0</v>
      </c>
      <c r="U31" s="101">
        <v>0</v>
      </c>
      <c r="V31" s="97">
        <v>0</v>
      </c>
      <c r="W31" s="97">
        <v>0</v>
      </c>
      <c r="X31" s="81">
        <v>0</v>
      </c>
      <c r="Y31" s="97">
        <v>0</v>
      </c>
      <c r="Z31" s="97">
        <v>0</v>
      </c>
      <c r="AA31" s="22">
        <v>0</v>
      </c>
      <c r="AB31" s="23">
        <v>0</v>
      </c>
      <c r="AC31" s="23">
        <v>0</v>
      </c>
      <c r="AD31" s="22">
        <v>0</v>
      </c>
      <c r="AE31" s="23">
        <v>0</v>
      </c>
      <c r="AF31" s="24">
        <v>0</v>
      </c>
      <c r="AG31" s="16"/>
      <c r="AH31" s="64">
        <f>SUM(C31:AF31)/30</f>
        <v>0</v>
      </c>
    </row>
    <row r="32" spans="1:34" s="12" customFormat="1" ht="23.25" customHeight="1" thickBot="1" x14ac:dyDescent="0.3">
      <c r="A32" s="177"/>
      <c r="B32" s="232"/>
      <c r="C32" s="171">
        <f>IF((C31+D31+E31)&gt;1,1,0)</f>
        <v>0</v>
      </c>
      <c r="D32" s="172"/>
      <c r="E32" s="173"/>
      <c r="F32" s="171">
        <f>IF((F31+G31+H31)&gt;1,1,0)</f>
        <v>0</v>
      </c>
      <c r="G32" s="172"/>
      <c r="H32" s="173"/>
      <c r="I32" s="171">
        <f>IF((I31+J31+K31)&gt;1,1,0)</f>
        <v>0</v>
      </c>
      <c r="J32" s="172"/>
      <c r="K32" s="173"/>
      <c r="L32" s="171">
        <f>IF((L31+M31+N31)&gt;1,1,0)</f>
        <v>0</v>
      </c>
      <c r="M32" s="172"/>
      <c r="N32" s="173"/>
      <c r="O32" s="171">
        <f>IF((O31+P31+Q31)&gt;1,1,0)</f>
        <v>0</v>
      </c>
      <c r="P32" s="172"/>
      <c r="Q32" s="174"/>
      <c r="R32" s="172">
        <f>IF((R31+S31+T31)&gt;1,1,0)</f>
        <v>0</v>
      </c>
      <c r="S32" s="172"/>
      <c r="T32" s="175"/>
      <c r="U32" s="172">
        <f>IF((U31+V31+W31)&gt;1,1,0)</f>
        <v>0</v>
      </c>
      <c r="V32" s="172"/>
      <c r="W32" s="173"/>
      <c r="X32" s="171">
        <f>IF((X31+Y31+Z31)&gt;1,1,0)</f>
        <v>0</v>
      </c>
      <c r="Y32" s="172"/>
      <c r="Z32" s="173"/>
      <c r="AA32" s="171">
        <f>IF((AA31+AB31+AC31)&gt;1,1,0)</f>
        <v>0</v>
      </c>
      <c r="AB32" s="172"/>
      <c r="AC32" s="173"/>
      <c r="AD32" s="171">
        <f>IF((AD31+AE31+AF31)&gt;1,1,0)</f>
        <v>0</v>
      </c>
      <c r="AE32" s="172"/>
      <c r="AF32" s="175"/>
      <c r="AG32" s="20">
        <f>AVERAGE(C32:AF32)</f>
        <v>0</v>
      </c>
      <c r="AH32" s="62"/>
    </row>
    <row r="33" spans="1:34" s="12" customFormat="1" ht="23.25" customHeight="1" thickBot="1" x14ac:dyDescent="0.3">
      <c r="A33" s="168">
        <f t="shared" ref="A33" si="10">+A31+1</f>
        <v>13</v>
      </c>
      <c r="B33" s="231"/>
      <c r="C33" s="41">
        <v>0</v>
      </c>
      <c r="D33" s="42">
        <v>0</v>
      </c>
      <c r="E33" s="42">
        <v>0</v>
      </c>
      <c r="F33" s="41">
        <v>0</v>
      </c>
      <c r="G33" s="42">
        <v>0</v>
      </c>
      <c r="H33" s="42">
        <v>0</v>
      </c>
      <c r="I33" s="41">
        <v>0</v>
      </c>
      <c r="J33" s="42">
        <v>0</v>
      </c>
      <c r="K33" s="42">
        <v>0</v>
      </c>
      <c r="L33" s="41">
        <v>0</v>
      </c>
      <c r="M33" s="42">
        <v>0</v>
      </c>
      <c r="N33" s="42">
        <v>0</v>
      </c>
      <c r="O33" s="41">
        <v>0</v>
      </c>
      <c r="P33" s="42">
        <v>0</v>
      </c>
      <c r="Q33" s="82">
        <v>0</v>
      </c>
      <c r="R33" s="52">
        <v>0</v>
      </c>
      <c r="S33" s="42">
        <v>0</v>
      </c>
      <c r="T33" s="99">
        <v>0</v>
      </c>
      <c r="U33" s="52">
        <v>0</v>
      </c>
      <c r="V33" s="42">
        <v>0</v>
      </c>
      <c r="W33" s="42">
        <v>0</v>
      </c>
      <c r="X33" s="41">
        <v>0</v>
      </c>
      <c r="Y33" s="42">
        <v>0</v>
      </c>
      <c r="Z33" s="42">
        <v>0</v>
      </c>
      <c r="AA33" s="13">
        <v>0</v>
      </c>
      <c r="AB33" s="14">
        <v>0</v>
      </c>
      <c r="AC33" s="14">
        <v>0</v>
      </c>
      <c r="AD33" s="13">
        <v>0</v>
      </c>
      <c r="AE33" s="14">
        <v>0</v>
      </c>
      <c r="AF33" s="21">
        <v>0</v>
      </c>
      <c r="AG33" s="16"/>
      <c r="AH33" s="64">
        <f>SUM(C33:AF33)/30</f>
        <v>0</v>
      </c>
    </row>
    <row r="34" spans="1:34" s="12" customFormat="1" ht="23.25" customHeight="1" thickBot="1" x14ac:dyDescent="0.3">
      <c r="A34" s="168"/>
      <c r="B34" s="231"/>
      <c r="C34" s="206">
        <f>IF((C33+D33+E33)&gt;1,1,0)</f>
        <v>0</v>
      </c>
      <c r="D34" s="207"/>
      <c r="E34" s="208"/>
      <c r="F34" s="206">
        <f>IF((F33+G33+H33)&gt;1,1,0)</f>
        <v>0</v>
      </c>
      <c r="G34" s="207"/>
      <c r="H34" s="208"/>
      <c r="I34" s="206">
        <f>IF((I33+J33+K33)&gt;1,1,0)</f>
        <v>0</v>
      </c>
      <c r="J34" s="207"/>
      <c r="K34" s="208"/>
      <c r="L34" s="206">
        <f>IF((L33+M33+N33)&gt;1,1,0)</f>
        <v>0</v>
      </c>
      <c r="M34" s="207"/>
      <c r="N34" s="208"/>
      <c r="O34" s="206">
        <f>IF((O33+P33+Q33)&gt;1,1,0)</f>
        <v>0</v>
      </c>
      <c r="P34" s="207"/>
      <c r="Q34" s="215"/>
      <c r="R34" s="207">
        <f>IF((R33+S33+T33)&gt;1,1,0)</f>
        <v>0</v>
      </c>
      <c r="S34" s="207"/>
      <c r="T34" s="209"/>
      <c r="U34" s="207">
        <f>IF((U33+V33+W33)&gt;1,1,0)</f>
        <v>0</v>
      </c>
      <c r="V34" s="207"/>
      <c r="W34" s="208"/>
      <c r="X34" s="206">
        <f>IF((X33+Y33+Z33)&gt;1,1,0)</f>
        <v>0</v>
      </c>
      <c r="Y34" s="207"/>
      <c r="Z34" s="208"/>
      <c r="AA34" s="206">
        <f>IF((AA33+AB33+AC33)&gt;1,1,0)</f>
        <v>0</v>
      </c>
      <c r="AB34" s="207"/>
      <c r="AC34" s="208"/>
      <c r="AD34" s="206">
        <f>IF((AD33+AE33+AF33)&gt;1,1,0)</f>
        <v>0</v>
      </c>
      <c r="AE34" s="207"/>
      <c r="AF34" s="209"/>
      <c r="AG34" s="20">
        <f>AVERAGE(C34:AF34)</f>
        <v>0</v>
      </c>
      <c r="AH34" s="62"/>
    </row>
    <row r="35" spans="1:34" s="15" customFormat="1" ht="17.25" customHeight="1" thickBot="1" x14ac:dyDescent="0.3">
      <c r="A35" s="167">
        <f t="shared" ref="A35" si="11">+A33+1</f>
        <v>14</v>
      </c>
      <c r="B35" s="233"/>
      <c r="C35" s="81">
        <v>0</v>
      </c>
      <c r="D35" s="97">
        <v>0</v>
      </c>
      <c r="E35" s="97">
        <v>0</v>
      </c>
      <c r="F35" s="81">
        <v>0</v>
      </c>
      <c r="G35" s="97">
        <v>0</v>
      </c>
      <c r="H35" s="97">
        <v>0</v>
      </c>
      <c r="I35" s="81">
        <v>0</v>
      </c>
      <c r="J35" s="97">
        <v>0</v>
      </c>
      <c r="K35" s="97">
        <v>0</v>
      </c>
      <c r="L35" s="81">
        <v>0</v>
      </c>
      <c r="M35" s="97">
        <v>0</v>
      </c>
      <c r="N35" s="97">
        <v>0</v>
      </c>
      <c r="O35" s="81">
        <v>0</v>
      </c>
      <c r="P35" s="97">
        <v>0</v>
      </c>
      <c r="Q35" s="100">
        <v>0</v>
      </c>
      <c r="R35" s="101">
        <v>0</v>
      </c>
      <c r="S35" s="97">
        <v>0</v>
      </c>
      <c r="T35" s="102">
        <v>0</v>
      </c>
      <c r="U35" s="101">
        <v>0</v>
      </c>
      <c r="V35" s="97">
        <v>0</v>
      </c>
      <c r="W35" s="97">
        <v>0</v>
      </c>
      <c r="X35" s="81">
        <v>0</v>
      </c>
      <c r="Y35" s="97">
        <v>0</v>
      </c>
      <c r="Z35" s="97">
        <v>0</v>
      </c>
      <c r="AA35" s="22">
        <v>0</v>
      </c>
      <c r="AB35" s="23">
        <v>0</v>
      </c>
      <c r="AC35" s="23">
        <v>0</v>
      </c>
      <c r="AD35" s="22">
        <v>0</v>
      </c>
      <c r="AE35" s="23">
        <v>0</v>
      </c>
      <c r="AF35" s="24">
        <v>0</v>
      </c>
      <c r="AG35" s="16"/>
      <c r="AH35" s="64">
        <f>SUM(C35:AF35)/30</f>
        <v>0</v>
      </c>
    </row>
    <row r="36" spans="1:34" s="12" customFormat="1" ht="23.25" customHeight="1" thickBot="1" x14ac:dyDescent="0.3">
      <c r="A36" s="177"/>
      <c r="B36" s="232"/>
      <c r="C36" s="171">
        <f>IF((C35+D35+E35)&gt;1,1,0)</f>
        <v>0</v>
      </c>
      <c r="D36" s="172"/>
      <c r="E36" s="173"/>
      <c r="F36" s="171">
        <f>IF((F35+G35+H35)&gt;1,1,0)</f>
        <v>0</v>
      </c>
      <c r="G36" s="172"/>
      <c r="H36" s="173"/>
      <c r="I36" s="171">
        <f>IF((I35+J35+K35)&gt;1,1,0)</f>
        <v>0</v>
      </c>
      <c r="J36" s="172"/>
      <c r="K36" s="173"/>
      <c r="L36" s="171">
        <f>IF((L35+M35+N35)&gt;1,1,0)</f>
        <v>0</v>
      </c>
      <c r="M36" s="172"/>
      <c r="N36" s="173"/>
      <c r="O36" s="171">
        <f>IF((O35+P35+Q35)&gt;1,1,0)</f>
        <v>0</v>
      </c>
      <c r="P36" s="172"/>
      <c r="Q36" s="174"/>
      <c r="R36" s="172">
        <f>IF((R35+S35+T35)&gt;1,1,0)</f>
        <v>0</v>
      </c>
      <c r="S36" s="172"/>
      <c r="T36" s="175"/>
      <c r="U36" s="172">
        <f>IF((U35+V35+W35)&gt;1,1,0)</f>
        <v>0</v>
      </c>
      <c r="V36" s="172"/>
      <c r="W36" s="173"/>
      <c r="X36" s="171">
        <f>IF((X35+Y35+Z35)&gt;1,1,0)</f>
        <v>0</v>
      </c>
      <c r="Y36" s="172"/>
      <c r="Z36" s="173"/>
      <c r="AA36" s="171">
        <f>IF((AA35+AB35+AC35)&gt;1,1,0)</f>
        <v>0</v>
      </c>
      <c r="AB36" s="172"/>
      <c r="AC36" s="173"/>
      <c r="AD36" s="171">
        <f>IF((AD35+AE35+AF35)&gt;1,1,0)</f>
        <v>0</v>
      </c>
      <c r="AE36" s="172"/>
      <c r="AF36" s="175"/>
      <c r="AG36" s="20">
        <f>AVERAGE(C36:AF36)</f>
        <v>0</v>
      </c>
      <c r="AH36" s="62"/>
    </row>
    <row r="37" spans="1:34" s="15" customFormat="1" ht="17.25" hidden="1" customHeight="1" thickBot="1" x14ac:dyDescent="0.3">
      <c r="A37" s="168">
        <f t="shared" ref="A37" si="12">+A35+1</f>
        <v>15</v>
      </c>
      <c r="B37" s="231"/>
      <c r="C37" s="13">
        <v>0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3">
        <v>0</v>
      </c>
      <c r="J37" s="14">
        <v>0</v>
      </c>
      <c r="K37" s="14">
        <v>0</v>
      </c>
      <c r="L37" s="13">
        <v>0</v>
      </c>
      <c r="M37" s="14">
        <v>0</v>
      </c>
      <c r="N37" s="14">
        <v>0</v>
      </c>
      <c r="O37" s="13">
        <v>0</v>
      </c>
      <c r="P37" s="14">
        <v>0</v>
      </c>
      <c r="Q37" s="14">
        <v>0</v>
      </c>
      <c r="R37" s="13">
        <v>0</v>
      </c>
      <c r="S37" s="14">
        <v>0</v>
      </c>
      <c r="T37" s="14">
        <v>0</v>
      </c>
      <c r="U37" s="13">
        <v>0</v>
      </c>
      <c r="V37" s="14">
        <v>0</v>
      </c>
      <c r="W37" s="14">
        <v>0</v>
      </c>
      <c r="X37" s="13">
        <v>0</v>
      </c>
      <c r="Y37" s="14">
        <v>0</v>
      </c>
      <c r="Z37" s="14">
        <v>0</v>
      </c>
      <c r="AA37" s="13">
        <v>0</v>
      </c>
      <c r="AB37" s="14">
        <v>0</v>
      </c>
      <c r="AC37" s="14">
        <v>0</v>
      </c>
      <c r="AD37" s="13">
        <v>0</v>
      </c>
      <c r="AE37" s="14">
        <v>0</v>
      </c>
      <c r="AF37" s="21">
        <v>0</v>
      </c>
      <c r="AG37" s="16"/>
      <c r="AH37" s="61"/>
    </row>
    <row r="38" spans="1:34" s="12" customFormat="1" ht="23.25" hidden="1" customHeight="1" thickBot="1" x14ac:dyDescent="0.3">
      <c r="A38" s="177"/>
      <c r="B38" s="232"/>
      <c r="C38" s="223">
        <f>IF((C37+D37+E37)&gt;1,1,0)</f>
        <v>0</v>
      </c>
      <c r="D38" s="224"/>
      <c r="E38" s="225"/>
      <c r="F38" s="223">
        <f>IF((F37+G37+H37)&gt;1,1,0)</f>
        <v>0</v>
      </c>
      <c r="G38" s="224"/>
      <c r="H38" s="225"/>
      <c r="I38" s="223">
        <f>IF((I37+J37+K37)&gt;1,1,0)</f>
        <v>0</v>
      </c>
      <c r="J38" s="224"/>
      <c r="K38" s="225"/>
      <c r="L38" s="223">
        <f>IF((L37+M37+N37)&gt;1,1,0)</f>
        <v>0</v>
      </c>
      <c r="M38" s="224"/>
      <c r="N38" s="225"/>
      <c r="O38" s="223">
        <f>IF((O37+P37+Q37)&gt;1,1,0)</f>
        <v>0</v>
      </c>
      <c r="P38" s="224"/>
      <c r="Q38" s="225"/>
      <c r="R38" s="223">
        <f>IF((R37+S37+T37)&gt;1,1,0)</f>
        <v>0</v>
      </c>
      <c r="S38" s="224"/>
      <c r="T38" s="225"/>
      <c r="U38" s="223">
        <f>IF((U37+V37+W37)&gt;1,1,0)</f>
        <v>0</v>
      </c>
      <c r="V38" s="224"/>
      <c r="W38" s="225"/>
      <c r="X38" s="223">
        <f>IF((X37+Y37+Z37)&gt;1,1,0)</f>
        <v>0</v>
      </c>
      <c r="Y38" s="224"/>
      <c r="Z38" s="225"/>
      <c r="AA38" s="223">
        <f>IF((AA37+AB37+AC37)&gt;1,1,0)</f>
        <v>0</v>
      </c>
      <c r="AB38" s="224"/>
      <c r="AC38" s="225"/>
      <c r="AD38" s="223">
        <f>IF((AD37+AE37+AF37)&gt;1,1,0)</f>
        <v>0</v>
      </c>
      <c r="AE38" s="224"/>
      <c r="AF38" s="226"/>
      <c r="AG38" s="20">
        <f>AVERAGE(C38:AF38)</f>
        <v>0</v>
      </c>
      <c r="AH38" s="62"/>
    </row>
    <row r="39" spans="1:34" s="15" customFormat="1" ht="17.25" hidden="1" customHeight="1" thickBot="1" x14ac:dyDescent="0.3">
      <c r="A39" s="167">
        <f t="shared" ref="A39" si="13">+A37+1</f>
        <v>16</v>
      </c>
      <c r="B39" s="231"/>
      <c r="C39" s="13">
        <v>0</v>
      </c>
      <c r="D39" s="14">
        <v>0</v>
      </c>
      <c r="E39" s="14">
        <v>0</v>
      </c>
      <c r="F39" s="13">
        <v>0</v>
      </c>
      <c r="G39" s="14">
        <v>0</v>
      </c>
      <c r="H39" s="14">
        <v>0</v>
      </c>
      <c r="I39" s="13">
        <v>0</v>
      </c>
      <c r="J39" s="14">
        <v>0</v>
      </c>
      <c r="K39" s="14">
        <v>0</v>
      </c>
      <c r="L39" s="13">
        <v>0</v>
      </c>
      <c r="M39" s="14">
        <v>0</v>
      </c>
      <c r="N39" s="14">
        <v>0</v>
      </c>
      <c r="O39" s="13">
        <v>0</v>
      </c>
      <c r="P39" s="14">
        <v>0</v>
      </c>
      <c r="Q39" s="14">
        <v>0</v>
      </c>
      <c r="R39" s="13">
        <v>0</v>
      </c>
      <c r="S39" s="14">
        <v>0</v>
      </c>
      <c r="T39" s="14">
        <v>0</v>
      </c>
      <c r="U39" s="13">
        <v>0</v>
      </c>
      <c r="V39" s="14">
        <v>0</v>
      </c>
      <c r="W39" s="14">
        <v>0</v>
      </c>
      <c r="X39" s="13">
        <v>0</v>
      </c>
      <c r="Y39" s="14">
        <v>0</v>
      </c>
      <c r="Z39" s="14">
        <v>0</v>
      </c>
      <c r="AA39" s="13">
        <v>0</v>
      </c>
      <c r="AB39" s="14">
        <v>0</v>
      </c>
      <c r="AC39" s="14">
        <v>0</v>
      </c>
      <c r="AD39" s="13">
        <v>0</v>
      </c>
      <c r="AE39" s="14">
        <v>0</v>
      </c>
      <c r="AF39" s="21">
        <v>0</v>
      </c>
      <c r="AG39" s="16"/>
      <c r="AH39" s="61"/>
    </row>
    <row r="40" spans="1:34" s="12" customFormat="1" ht="23.25" hidden="1" customHeight="1" thickBot="1" x14ac:dyDescent="0.3">
      <c r="A40" s="177"/>
      <c r="B40" s="232"/>
      <c r="C40" s="227">
        <f>IF((C39+D39+E39)&gt;1,1,0)</f>
        <v>0</v>
      </c>
      <c r="D40" s="228"/>
      <c r="E40" s="229"/>
      <c r="F40" s="227">
        <f>IF((F39+G39+H39)&gt;1,1,0)</f>
        <v>0</v>
      </c>
      <c r="G40" s="228"/>
      <c r="H40" s="229"/>
      <c r="I40" s="227">
        <f>IF((I39+J39+K39)&gt;1,1,0)</f>
        <v>0</v>
      </c>
      <c r="J40" s="228"/>
      <c r="K40" s="229"/>
      <c r="L40" s="227">
        <f>IF((L39+M39+N39)&gt;1,1,0)</f>
        <v>0</v>
      </c>
      <c r="M40" s="228"/>
      <c r="N40" s="229"/>
      <c r="O40" s="227">
        <f>IF((O39+P39+Q39)&gt;1,1,0)</f>
        <v>0</v>
      </c>
      <c r="P40" s="228"/>
      <c r="Q40" s="229"/>
      <c r="R40" s="227">
        <f>IF((R39+S39+T39)&gt;1,1,0)</f>
        <v>0</v>
      </c>
      <c r="S40" s="228"/>
      <c r="T40" s="229"/>
      <c r="U40" s="227">
        <f>IF((U39+V39+W39)&gt;1,1,0)</f>
        <v>0</v>
      </c>
      <c r="V40" s="228"/>
      <c r="W40" s="229"/>
      <c r="X40" s="227">
        <f>IF((X39+Y39+Z39)&gt;1,1,0)</f>
        <v>0</v>
      </c>
      <c r="Y40" s="228"/>
      <c r="Z40" s="229"/>
      <c r="AA40" s="227">
        <f>IF((AA39+AB39+AC39)&gt;1,1,0)</f>
        <v>0</v>
      </c>
      <c r="AB40" s="228"/>
      <c r="AC40" s="229"/>
      <c r="AD40" s="227">
        <f>IF((AD39+AE39+AF39)&gt;1,1,0)</f>
        <v>0</v>
      </c>
      <c r="AE40" s="228"/>
      <c r="AF40" s="230"/>
      <c r="AG40" s="20">
        <f>AVERAGE(C40:AF40)</f>
        <v>0</v>
      </c>
      <c r="AH40" s="62"/>
    </row>
    <row r="41" spans="1:34" ht="21" customHeight="1" x14ac:dyDescent="0.25">
      <c r="B41" s="55"/>
      <c r="C41" s="190">
        <f>+(C10+C12+C14+C16+C18+C20+C22+C24+C26+C28+C30+C32+C34+C36)/11</f>
        <v>1</v>
      </c>
      <c r="D41" s="190"/>
      <c r="E41" s="190"/>
      <c r="F41" s="190">
        <f t="shared" ref="F41" si="14">+(F10+F12+F14+F16+F18+F20+F22+F24+F26+F28+F30+F32+F34+F36)/11</f>
        <v>0.81818181818181823</v>
      </c>
      <c r="G41" s="190"/>
      <c r="H41" s="190"/>
      <c r="I41" s="190">
        <f t="shared" ref="I41" si="15">+(I10+I12+I14+I16+I18+I20+I22+I24+I26+I28+I30+I32+I34+I36)/11</f>
        <v>0.81818181818181823</v>
      </c>
      <c r="J41" s="190"/>
      <c r="K41" s="190"/>
      <c r="L41" s="190">
        <f t="shared" ref="L41" si="16">+(L10+L12+L14+L16+L18+L20+L22+L24+L26+L28+L30+L32+L34+L36)/11</f>
        <v>1</v>
      </c>
      <c r="M41" s="190"/>
      <c r="N41" s="190"/>
      <c r="O41" s="190">
        <f t="shared" ref="O41" si="17">+(O10+O12+O14+O16+O18+O20+O22+O24+O26+O28+O30+O32+O34+O36)/11</f>
        <v>0.81818181818181823</v>
      </c>
      <c r="P41" s="190"/>
      <c r="Q41" s="190"/>
      <c r="R41" s="190">
        <f t="shared" ref="R41" si="18">+(R10+R12+R14+R16+R18+R20+R22+R24+R26+R28+R30+R32+R34+R36)/11</f>
        <v>0.63636363636363635</v>
      </c>
      <c r="S41" s="190"/>
      <c r="T41" s="190"/>
      <c r="U41" s="190">
        <f t="shared" ref="U41" si="19">+(U10+U12+U14+U16+U18+U20+U22+U24+U26+U28+U30+U32+U34+U36)/11</f>
        <v>0.81818181818181823</v>
      </c>
      <c r="V41" s="190"/>
      <c r="W41" s="190"/>
      <c r="X41" s="190">
        <f t="shared" ref="X41" si="20">+(X10+X12+X14+X16+X18+X20+X22+X24+X26+X28+X30+X32+X34+X36)/11</f>
        <v>0.63636363636363635</v>
      </c>
      <c r="Y41" s="190"/>
      <c r="Z41" s="190"/>
      <c r="AA41" s="190">
        <f t="shared" ref="AA41" si="21">+(AA10+AA12+AA14+AA16+AA18+AA20+AA22+AA24+AA26+AA28+AA30+AA32+AA34+AA36)/11</f>
        <v>0.63636363636363635</v>
      </c>
      <c r="AB41" s="190"/>
      <c r="AC41" s="190"/>
      <c r="AD41" s="190">
        <f t="shared" ref="AD41" si="22">+(AD10+AD12+AD14+AD16+AD18+AD20+AD22+AD24+AD26+AD28+AD30+AD32+AD34+AD36)/11</f>
        <v>0.90909090909090906</v>
      </c>
      <c r="AE41" s="190"/>
      <c r="AF41" s="190"/>
    </row>
    <row r="42" spans="1:34" ht="21" customHeight="1" x14ac:dyDescent="0.25">
      <c r="B42" s="55"/>
      <c r="C42" s="220" t="s">
        <v>35</v>
      </c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222" t="s">
        <v>36</v>
      </c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</row>
    <row r="43" spans="1:34" ht="30.75" customHeight="1" x14ac:dyDescent="0.25">
      <c r="B43" s="55"/>
      <c r="C43" s="194">
        <f>AVERAGE(C41:Q41)</f>
        <v>0.89090909090909098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00"/>
      <c r="R43" s="201">
        <f>AVERAGE(R41:AF41)</f>
        <v>0.72727272727272729</v>
      </c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</row>
    <row r="44" spans="1:34" ht="21" thickBot="1" x14ac:dyDescent="0.35">
      <c r="A44" s="8" t="s">
        <v>8</v>
      </c>
      <c r="B44" s="55"/>
      <c r="X44" s="9" t="s">
        <v>4</v>
      </c>
    </row>
    <row r="45" spans="1:34" x14ac:dyDescent="0.25">
      <c r="X45" s="179"/>
      <c r="Y45" s="180"/>
      <c r="Z45" s="180"/>
      <c r="AA45" s="180"/>
      <c r="AB45" s="180"/>
      <c r="AC45" s="180"/>
      <c r="AD45" s="180"/>
      <c r="AE45" s="180"/>
      <c r="AF45" s="180"/>
      <c r="AG45" s="181"/>
    </row>
    <row r="46" spans="1:34" x14ac:dyDescent="0.25">
      <c r="X46" s="182"/>
      <c r="Y46" s="183"/>
      <c r="Z46" s="183"/>
      <c r="AA46" s="183"/>
      <c r="AB46" s="183"/>
      <c r="AC46" s="183"/>
      <c r="AD46" s="183"/>
      <c r="AE46" s="183"/>
      <c r="AF46" s="183"/>
      <c r="AG46" s="184"/>
    </row>
    <row r="47" spans="1:34" x14ac:dyDescent="0.25">
      <c r="X47" s="182"/>
      <c r="Y47" s="183"/>
      <c r="Z47" s="183"/>
      <c r="AA47" s="183"/>
      <c r="AB47" s="183"/>
      <c r="AC47" s="183"/>
      <c r="AD47" s="183"/>
      <c r="AE47" s="183"/>
      <c r="AF47" s="183"/>
      <c r="AG47" s="184"/>
    </row>
    <row r="48" spans="1:34" ht="15.75" thickBot="1" x14ac:dyDescent="0.3">
      <c r="X48" s="185"/>
      <c r="Y48" s="186"/>
      <c r="Z48" s="186"/>
      <c r="AA48" s="186"/>
      <c r="AB48" s="186"/>
      <c r="AC48" s="186"/>
      <c r="AD48" s="186"/>
      <c r="AE48" s="186"/>
      <c r="AF48" s="186"/>
      <c r="AG48" s="187"/>
    </row>
    <row r="49" spans="1:2" x14ac:dyDescent="0.25">
      <c r="A49">
        <v>1</v>
      </c>
      <c r="B49" s="98" t="s">
        <v>219</v>
      </c>
    </row>
    <row r="50" spans="1:2" x14ac:dyDescent="0.25">
      <c r="A50">
        <v>2</v>
      </c>
      <c r="B50" s="98" t="s">
        <v>220</v>
      </c>
    </row>
    <row r="51" spans="1:2" x14ac:dyDescent="0.25">
      <c r="A51">
        <v>3</v>
      </c>
      <c r="B51" s="98" t="s">
        <v>10</v>
      </c>
    </row>
  </sheetData>
  <mergeCells count="233">
    <mergeCell ref="A1:AG2"/>
    <mergeCell ref="AD4:AF4"/>
    <mergeCell ref="A5:B5"/>
    <mergeCell ref="C5:U5"/>
    <mergeCell ref="V5:AB5"/>
    <mergeCell ref="AD5:AF5"/>
    <mergeCell ref="A9:A10"/>
    <mergeCell ref="B9:B10"/>
    <mergeCell ref="C10:E10"/>
    <mergeCell ref="F10:H10"/>
    <mergeCell ref="I10:K10"/>
    <mergeCell ref="L10:N10"/>
    <mergeCell ref="C8:E8"/>
    <mergeCell ref="F8:H8"/>
    <mergeCell ref="I8:K8"/>
    <mergeCell ref="L8:N8"/>
    <mergeCell ref="O10:Q10"/>
    <mergeCell ref="R10:T10"/>
    <mergeCell ref="U10:W10"/>
    <mergeCell ref="X10:Z10"/>
    <mergeCell ref="AA10:AC10"/>
    <mergeCell ref="AD10:AF10"/>
    <mergeCell ref="U8:W8"/>
    <mergeCell ref="X8:Z8"/>
    <mergeCell ref="AA8:AC8"/>
    <mergeCell ref="AD8:AF8"/>
    <mergeCell ref="O8:Q8"/>
    <mergeCell ref="R8:T8"/>
    <mergeCell ref="O12:Q12"/>
    <mergeCell ref="R12:T12"/>
    <mergeCell ref="U12:W12"/>
    <mergeCell ref="X12:Z12"/>
    <mergeCell ref="AA12:AC12"/>
    <mergeCell ref="AD12:AF12"/>
    <mergeCell ref="A11:A12"/>
    <mergeCell ref="B11:B12"/>
    <mergeCell ref="C12:E12"/>
    <mergeCell ref="F12:H12"/>
    <mergeCell ref="I12:K12"/>
    <mergeCell ref="L12:N12"/>
    <mergeCell ref="O14:Q14"/>
    <mergeCell ref="R14:T14"/>
    <mergeCell ref="U14:W14"/>
    <mergeCell ref="X14:Z14"/>
    <mergeCell ref="AA14:AC14"/>
    <mergeCell ref="AD14:AF14"/>
    <mergeCell ref="A13:A14"/>
    <mergeCell ref="B13:B14"/>
    <mergeCell ref="C14:E14"/>
    <mergeCell ref="F14:H14"/>
    <mergeCell ref="I14:K14"/>
    <mergeCell ref="L14:N14"/>
    <mergeCell ref="O16:Q16"/>
    <mergeCell ref="R16:T16"/>
    <mergeCell ref="U16:W16"/>
    <mergeCell ref="X16:Z16"/>
    <mergeCell ref="AA16:AC16"/>
    <mergeCell ref="AD16:AF16"/>
    <mergeCell ref="A15:A16"/>
    <mergeCell ref="B15:B16"/>
    <mergeCell ref="C16:E16"/>
    <mergeCell ref="F16:H16"/>
    <mergeCell ref="I16:K16"/>
    <mergeCell ref="L16:N16"/>
    <mergeCell ref="O18:Q18"/>
    <mergeCell ref="R18:T18"/>
    <mergeCell ref="U18:W18"/>
    <mergeCell ref="X18:Z18"/>
    <mergeCell ref="AA18:AC18"/>
    <mergeCell ref="AD18:AF18"/>
    <mergeCell ref="A17:A18"/>
    <mergeCell ref="B17:B18"/>
    <mergeCell ref="C18:E18"/>
    <mergeCell ref="F18:H18"/>
    <mergeCell ref="I18:K18"/>
    <mergeCell ref="L18:N18"/>
    <mergeCell ref="O20:Q20"/>
    <mergeCell ref="R20:T20"/>
    <mergeCell ref="U20:W20"/>
    <mergeCell ref="X20:Z20"/>
    <mergeCell ref="AA20:AC20"/>
    <mergeCell ref="AD20:AF20"/>
    <mergeCell ref="A19:A20"/>
    <mergeCell ref="B19:B20"/>
    <mergeCell ref="C20:E20"/>
    <mergeCell ref="F20:H20"/>
    <mergeCell ref="I20:K20"/>
    <mergeCell ref="L20:N20"/>
    <mergeCell ref="O22:Q22"/>
    <mergeCell ref="R22:T22"/>
    <mergeCell ref="U22:W22"/>
    <mergeCell ref="X22:Z22"/>
    <mergeCell ref="AA22:AC22"/>
    <mergeCell ref="AD22:AF22"/>
    <mergeCell ref="A21:A22"/>
    <mergeCell ref="B21:B22"/>
    <mergeCell ref="C22:E22"/>
    <mergeCell ref="F22:H22"/>
    <mergeCell ref="I22:K22"/>
    <mergeCell ref="L22:N22"/>
    <mergeCell ref="O24:Q24"/>
    <mergeCell ref="R24:T24"/>
    <mergeCell ref="U24:W24"/>
    <mergeCell ref="X24:Z24"/>
    <mergeCell ref="AA24:AC24"/>
    <mergeCell ref="AD24:AF24"/>
    <mergeCell ref="A23:A24"/>
    <mergeCell ref="B23:B24"/>
    <mergeCell ref="C24:E24"/>
    <mergeCell ref="F24:H24"/>
    <mergeCell ref="I24:K24"/>
    <mergeCell ref="L24:N24"/>
    <mergeCell ref="O26:Q26"/>
    <mergeCell ref="R26:T26"/>
    <mergeCell ref="U26:W26"/>
    <mergeCell ref="X26:Z26"/>
    <mergeCell ref="AA26:AC26"/>
    <mergeCell ref="AD26:AF26"/>
    <mergeCell ref="A25:A26"/>
    <mergeCell ref="B25:B26"/>
    <mergeCell ref="C26:E26"/>
    <mergeCell ref="F26:H26"/>
    <mergeCell ref="I26:K26"/>
    <mergeCell ref="L26:N26"/>
    <mergeCell ref="O28:Q28"/>
    <mergeCell ref="R28:T28"/>
    <mergeCell ref="U28:W28"/>
    <mergeCell ref="X28:Z28"/>
    <mergeCell ref="AA28:AC28"/>
    <mergeCell ref="AD28:AF28"/>
    <mergeCell ref="A27:A28"/>
    <mergeCell ref="B27:B28"/>
    <mergeCell ref="C28:E28"/>
    <mergeCell ref="F28:H28"/>
    <mergeCell ref="I28:K28"/>
    <mergeCell ref="L28:N28"/>
    <mergeCell ref="O30:Q30"/>
    <mergeCell ref="R30:T30"/>
    <mergeCell ref="U30:W30"/>
    <mergeCell ref="X30:Z30"/>
    <mergeCell ref="AA30:AC30"/>
    <mergeCell ref="AD30:AF30"/>
    <mergeCell ref="A29:A30"/>
    <mergeCell ref="B29:B30"/>
    <mergeCell ref="C30:E30"/>
    <mergeCell ref="F30:H30"/>
    <mergeCell ref="I30:K30"/>
    <mergeCell ref="L30:N30"/>
    <mergeCell ref="O32:Q32"/>
    <mergeCell ref="R32:T32"/>
    <mergeCell ref="U32:W32"/>
    <mergeCell ref="X32:Z32"/>
    <mergeCell ref="AA32:AC32"/>
    <mergeCell ref="AD32:AF32"/>
    <mergeCell ref="A31:A32"/>
    <mergeCell ref="B31:B32"/>
    <mergeCell ref="C32:E32"/>
    <mergeCell ref="F32:H32"/>
    <mergeCell ref="I32:K32"/>
    <mergeCell ref="L32:N32"/>
    <mergeCell ref="U34:W34"/>
    <mergeCell ref="X34:Z34"/>
    <mergeCell ref="AA34:AC34"/>
    <mergeCell ref="AD34:AF34"/>
    <mergeCell ref="A33:A34"/>
    <mergeCell ref="B33:B34"/>
    <mergeCell ref="C34:E34"/>
    <mergeCell ref="F34:H34"/>
    <mergeCell ref="I34:K34"/>
    <mergeCell ref="L34:N34"/>
    <mergeCell ref="A37:A38"/>
    <mergeCell ref="B37:B38"/>
    <mergeCell ref="C38:E38"/>
    <mergeCell ref="F38:H38"/>
    <mergeCell ref="I38:K38"/>
    <mergeCell ref="L38:N38"/>
    <mergeCell ref="O36:Q36"/>
    <mergeCell ref="R36:T36"/>
    <mergeCell ref="U36:W36"/>
    <mergeCell ref="A35:A36"/>
    <mergeCell ref="B35:B36"/>
    <mergeCell ref="C36:E36"/>
    <mergeCell ref="F36:H36"/>
    <mergeCell ref="I36:K36"/>
    <mergeCell ref="L36:N36"/>
    <mergeCell ref="X45:AG48"/>
    <mergeCell ref="O40:Q40"/>
    <mergeCell ref="R40:T40"/>
    <mergeCell ref="U40:W40"/>
    <mergeCell ref="X40:Z40"/>
    <mergeCell ref="AA40:AC40"/>
    <mergeCell ref="AD40:AF40"/>
    <mergeCell ref="A39:A40"/>
    <mergeCell ref="B39:B40"/>
    <mergeCell ref="C40:E40"/>
    <mergeCell ref="F40:H40"/>
    <mergeCell ref="I40:K40"/>
    <mergeCell ref="L40:N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C43:Q43"/>
    <mergeCell ref="R43:AF43"/>
    <mergeCell ref="C42:Q42"/>
    <mergeCell ref="R42:AF42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O38:Q38"/>
    <mergeCell ref="R38:T38"/>
    <mergeCell ref="U38:W38"/>
    <mergeCell ref="X38:Z38"/>
    <mergeCell ref="AA38:AC38"/>
    <mergeCell ref="AD38:AF38"/>
    <mergeCell ref="X36:Z36"/>
    <mergeCell ref="AA36:AC36"/>
    <mergeCell ref="AD36:AF36"/>
    <mergeCell ref="O34:Q34"/>
    <mergeCell ref="R34:T34"/>
  </mergeCells>
  <conditionalFormatting sqref="C10:AF10">
    <cfRule type="cellIs" dxfId="209" priority="109" operator="equal">
      <formula>0</formula>
    </cfRule>
  </conditionalFormatting>
  <conditionalFormatting sqref="AG10">
    <cfRule type="cellIs" dxfId="208" priority="93" operator="between">
      <formula>0.8</formula>
      <formula>1</formula>
    </cfRule>
    <cfRule type="cellIs" dxfId="207" priority="94" operator="between">
      <formula>0.5</formula>
      <formula>0.7999</formula>
    </cfRule>
    <cfRule type="cellIs" dxfId="206" priority="95" operator="between">
      <formula>0</formula>
      <formula>0.4999</formula>
    </cfRule>
  </conditionalFormatting>
  <conditionalFormatting sqref="C41:AF41">
    <cfRule type="top10" dxfId="205" priority="53" percent="1" bottom="1" rank="10"/>
  </conditionalFormatting>
  <conditionalFormatting sqref="C12:AF12">
    <cfRule type="cellIs" dxfId="204" priority="52" operator="equal">
      <formula>0</formula>
    </cfRule>
  </conditionalFormatting>
  <conditionalFormatting sqref="AG12">
    <cfRule type="cellIs" dxfId="203" priority="49" operator="between">
      <formula>0.8</formula>
      <formula>1</formula>
    </cfRule>
    <cfRule type="cellIs" dxfId="202" priority="50" operator="between">
      <formula>0.5</formula>
      <formula>0.7999</formula>
    </cfRule>
    <cfRule type="cellIs" dxfId="201" priority="51" operator="between">
      <formula>0</formula>
      <formula>0.4999</formula>
    </cfRule>
  </conditionalFormatting>
  <conditionalFormatting sqref="C14:AF14">
    <cfRule type="cellIs" dxfId="200" priority="48" operator="equal">
      <formula>0</formula>
    </cfRule>
  </conditionalFormatting>
  <conditionalFormatting sqref="AG14">
    <cfRule type="cellIs" dxfId="199" priority="45" operator="between">
      <formula>0.8</formula>
      <formula>1</formula>
    </cfRule>
    <cfRule type="cellIs" dxfId="198" priority="46" operator="between">
      <formula>0.5</formula>
      <formula>0.7999</formula>
    </cfRule>
    <cfRule type="cellIs" dxfId="197" priority="47" operator="between">
      <formula>0</formula>
      <formula>0.4999</formula>
    </cfRule>
  </conditionalFormatting>
  <conditionalFormatting sqref="C16:AF16">
    <cfRule type="cellIs" dxfId="196" priority="44" operator="equal">
      <formula>0</formula>
    </cfRule>
  </conditionalFormatting>
  <conditionalFormatting sqref="AG16">
    <cfRule type="cellIs" dxfId="195" priority="41" operator="between">
      <formula>0.8</formula>
      <formula>1</formula>
    </cfRule>
    <cfRule type="cellIs" dxfId="194" priority="42" operator="between">
      <formula>0.5</formula>
      <formula>0.7999</formula>
    </cfRule>
    <cfRule type="cellIs" dxfId="193" priority="43" operator="between">
      <formula>0</formula>
      <formula>0.4999</formula>
    </cfRule>
  </conditionalFormatting>
  <conditionalFormatting sqref="C18:AF18">
    <cfRule type="cellIs" dxfId="192" priority="40" operator="equal">
      <formula>0</formula>
    </cfRule>
  </conditionalFormatting>
  <conditionalFormatting sqref="AG18">
    <cfRule type="cellIs" dxfId="191" priority="37" operator="between">
      <formula>0.8</formula>
      <formula>1</formula>
    </cfRule>
    <cfRule type="cellIs" dxfId="190" priority="38" operator="between">
      <formula>0.5</formula>
      <formula>0.7999</formula>
    </cfRule>
    <cfRule type="cellIs" dxfId="189" priority="39" operator="between">
      <formula>0</formula>
      <formula>0.4999</formula>
    </cfRule>
  </conditionalFormatting>
  <conditionalFormatting sqref="C20:AF20">
    <cfRule type="cellIs" dxfId="188" priority="36" operator="equal">
      <formula>0</formula>
    </cfRule>
  </conditionalFormatting>
  <conditionalFormatting sqref="AG20">
    <cfRule type="cellIs" dxfId="187" priority="33" operator="between">
      <formula>0.8</formula>
      <formula>1</formula>
    </cfRule>
    <cfRule type="cellIs" dxfId="186" priority="34" operator="between">
      <formula>0.5</formula>
      <formula>0.7999</formula>
    </cfRule>
    <cfRule type="cellIs" dxfId="185" priority="35" operator="between">
      <formula>0</formula>
      <formula>0.4999</formula>
    </cfRule>
  </conditionalFormatting>
  <conditionalFormatting sqref="C22:AF22">
    <cfRule type="cellIs" dxfId="184" priority="32" operator="equal">
      <formula>0</formula>
    </cfRule>
  </conditionalFormatting>
  <conditionalFormatting sqref="AG22">
    <cfRule type="cellIs" dxfId="183" priority="29" operator="between">
      <formula>0.8</formula>
      <formula>1</formula>
    </cfRule>
    <cfRule type="cellIs" dxfId="182" priority="30" operator="between">
      <formula>0.5</formula>
      <formula>0.7999</formula>
    </cfRule>
    <cfRule type="cellIs" dxfId="181" priority="31" operator="between">
      <formula>0</formula>
      <formula>0.4999</formula>
    </cfRule>
  </conditionalFormatting>
  <conditionalFormatting sqref="C24:AF24">
    <cfRule type="cellIs" dxfId="180" priority="28" operator="equal">
      <formula>0</formula>
    </cfRule>
  </conditionalFormatting>
  <conditionalFormatting sqref="AG24">
    <cfRule type="cellIs" dxfId="179" priority="25" operator="between">
      <formula>0.8</formula>
      <formula>1</formula>
    </cfRule>
    <cfRule type="cellIs" dxfId="178" priority="26" operator="between">
      <formula>0.5</formula>
      <formula>0.7999</formula>
    </cfRule>
    <cfRule type="cellIs" dxfId="177" priority="27" operator="between">
      <formula>0</formula>
      <formula>0.4999</formula>
    </cfRule>
  </conditionalFormatting>
  <conditionalFormatting sqref="C26:AF26">
    <cfRule type="cellIs" dxfId="176" priority="24" operator="equal">
      <formula>0</formula>
    </cfRule>
  </conditionalFormatting>
  <conditionalFormatting sqref="AG26">
    <cfRule type="cellIs" dxfId="175" priority="21" operator="between">
      <formula>0.8</formula>
      <formula>1</formula>
    </cfRule>
    <cfRule type="cellIs" dxfId="174" priority="22" operator="between">
      <formula>0.5</formula>
      <formula>0.7999</formula>
    </cfRule>
    <cfRule type="cellIs" dxfId="173" priority="23" operator="between">
      <formula>0</formula>
      <formula>0.4999</formula>
    </cfRule>
  </conditionalFormatting>
  <conditionalFormatting sqref="C28:AF28">
    <cfRule type="cellIs" dxfId="172" priority="20" operator="equal">
      <formula>0</formula>
    </cfRule>
  </conditionalFormatting>
  <conditionalFormatting sqref="AG28">
    <cfRule type="cellIs" dxfId="171" priority="17" operator="between">
      <formula>0.8</formula>
      <formula>1</formula>
    </cfRule>
    <cfRule type="cellIs" dxfId="170" priority="18" operator="between">
      <formula>0.5</formula>
      <formula>0.7999</formula>
    </cfRule>
    <cfRule type="cellIs" dxfId="169" priority="19" operator="between">
      <formula>0</formula>
      <formula>0.4999</formula>
    </cfRule>
  </conditionalFormatting>
  <conditionalFormatting sqref="C30:AF30">
    <cfRule type="cellIs" dxfId="168" priority="16" operator="equal">
      <formula>0</formula>
    </cfRule>
  </conditionalFormatting>
  <conditionalFormatting sqref="AG30">
    <cfRule type="cellIs" dxfId="167" priority="13" operator="between">
      <formula>0.8</formula>
      <formula>1</formula>
    </cfRule>
    <cfRule type="cellIs" dxfId="166" priority="14" operator="between">
      <formula>0.5</formula>
      <formula>0.7999</formula>
    </cfRule>
    <cfRule type="cellIs" dxfId="165" priority="15" operator="between">
      <formula>0</formula>
      <formula>0.4999</formula>
    </cfRule>
  </conditionalFormatting>
  <conditionalFormatting sqref="C32:AF32">
    <cfRule type="cellIs" dxfId="164" priority="12" operator="equal">
      <formula>0</formula>
    </cfRule>
  </conditionalFormatting>
  <conditionalFormatting sqref="AG32">
    <cfRule type="cellIs" dxfId="163" priority="9" operator="between">
      <formula>0.8</formula>
      <formula>1</formula>
    </cfRule>
    <cfRule type="cellIs" dxfId="162" priority="10" operator="between">
      <formula>0.5</formula>
      <formula>0.7999</formula>
    </cfRule>
    <cfRule type="cellIs" dxfId="161" priority="11" operator="between">
      <formula>0</formula>
      <formula>0.4999</formula>
    </cfRule>
  </conditionalFormatting>
  <conditionalFormatting sqref="C36:AF36">
    <cfRule type="cellIs" dxfId="160" priority="8" operator="equal">
      <formula>0</formula>
    </cfRule>
  </conditionalFormatting>
  <conditionalFormatting sqref="AG36">
    <cfRule type="cellIs" dxfId="159" priority="5" operator="between">
      <formula>0.8</formula>
      <formula>1</formula>
    </cfRule>
    <cfRule type="cellIs" dxfId="158" priority="6" operator="between">
      <formula>0.5</formula>
      <formula>0.7999</formula>
    </cfRule>
    <cfRule type="cellIs" dxfId="157" priority="7" operator="between">
      <formula>0</formula>
      <formula>0.4999</formula>
    </cfRule>
  </conditionalFormatting>
  <conditionalFormatting sqref="C34:AF34">
    <cfRule type="cellIs" dxfId="156" priority="4" operator="equal">
      <formula>0</formula>
    </cfRule>
  </conditionalFormatting>
  <conditionalFormatting sqref="AG34">
    <cfRule type="cellIs" dxfId="155" priority="1" operator="between">
      <formula>0.8</formula>
      <formula>1</formula>
    </cfRule>
    <cfRule type="cellIs" dxfId="154" priority="2" operator="between">
      <formula>0.5</formula>
      <formula>0.7999</formula>
    </cfRule>
    <cfRule type="cellIs" dxfId="153" priority="3" operator="between">
      <formula>0</formula>
      <formula>0.4999</formula>
    </cfRule>
  </conditionalFormatting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67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36"/>
  <sheetViews>
    <sheetView topLeftCell="A6" zoomScale="60" zoomScaleNormal="60" workbookViewId="0">
      <selection activeCell="AJ14" sqref="AJ14"/>
    </sheetView>
  </sheetViews>
  <sheetFormatPr defaultRowHeight="15" x14ac:dyDescent="0.25"/>
  <cols>
    <col min="1" max="1" width="5.7109375" customWidth="1"/>
    <col min="2" max="2" width="29.85546875" customWidth="1"/>
    <col min="3" max="35" width="2.85546875" customWidth="1"/>
    <col min="36" max="36" width="10.140625" customWidth="1"/>
    <col min="37" max="37" width="9.140625" style="59"/>
  </cols>
  <sheetData>
    <row r="1" spans="1:37" ht="19.5" customHeight="1" x14ac:dyDescent="0.25">
      <c r="A1" s="236" t="s">
        <v>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37" s="1" customFormat="1" ht="29.25" customHeight="1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57"/>
    </row>
    <row r="3" spans="1:37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K3" s="58"/>
    </row>
    <row r="4" spans="1:37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G4" s="145" t="s">
        <v>6</v>
      </c>
      <c r="AH4" s="146"/>
      <c r="AI4" s="147"/>
      <c r="AK4" s="59"/>
    </row>
    <row r="5" spans="1:37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G5" s="154">
        <v>5</v>
      </c>
      <c r="AH5" s="155"/>
      <c r="AI5" s="156"/>
      <c r="AK5" s="59"/>
    </row>
    <row r="6" spans="1:37" s="3" customFormat="1" ht="20.25" customHeight="1" x14ac:dyDescent="0.25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G6" s="79"/>
      <c r="AH6" s="79"/>
      <c r="AI6" s="79"/>
      <c r="AK6" s="59"/>
    </row>
    <row r="7" spans="1:37" s="1" customFormat="1" ht="39.75" customHeight="1" thickBot="1" x14ac:dyDescent="0.35">
      <c r="A7" s="25"/>
      <c r="B7" s="25"/>
      <c r="C7" s="237" t="s">
        <v>57</v>
      </c>
      <c r="D7" s="237"/>
      <c r="E7" s="237"/>
      <c r="F7" s="237" t="s">
        <v>58</v>
      </c>
      <c r="G7" s="237"/>
      <c r="H7" s="237"/>
      <c r="I7" s="237" t="s">
        <v>59</v>
      </c>
      <c r="J7" s="237"/>
      <c r="K7" s="237"/>
      <c r="L7" s="237" t="s">
        <v>60</v>
      </c>
      <c r="M7" s="237"/>
      <c r="N7" s="237"/>
      <c r="O7" s="237" t="s">
        <v>61</v>
      </c>
      <c r="P7" s="237"/>
      <c r="Q7" s="237"/>
      <c r="R7" s="237" t="s">
        <v>62</v>
      </c>
      <c r="S7" s="237"/>
      <c r="T7" s="237"/>
      <c r="U7" s="237" t="s">
        <v>63</v>
      </c>
      <c r="V7" s="237"/>
      <c r="W7" s="237"/>
      <c r="X7" s="237" t="s">
        <v>64</v>
      </c>
      <c r="Y7" s="237"/>
      <c r="Z7" s="237"/>
      <c r="AA7" s="237" t="s">
        <v>65</v>
      </c>
      <c r="AB7" s="237"/>
      <c r="AC7" s="237"/>
      <c r="AD7" s="237" t="s">
        <v>66</v>
      </c>
      <c r="AE7" s="237"/>
      <c r="AF7" s="237"/>
      <c r="AG7" s="237" t="s">
        <v>67</v>
      </c>
      <c r="AH7" s="237"/>
      <c r="AI7" s="237"/>
      <c r="AK7" s="57"/>
    </row>
    <row r="8" spans="1:37" s="2" customFormat="1" ht="37.5" customHeight="1" thickBot="1" x14ac:dyDescent="0.3">
      <c r="A8" s="11" t="s">
        <v>7</v>
      </c>
      <c r="B8" s="10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2"/>
      <c r="R8" s="160">
        <v>6</v>
      </c>
      <c r="S8" s="161"/>
      <c r="T8" s="163"/>
      <c r="U8" s="161">
        <v>7</v>
      </c>
      <c r="V8" s="161"/>
      <c r="W8" s="162"/>
      <c r="X8" s="160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62"/>
      <c r="AG8" s="160">
        <v>11</v>
      </c>
      <c r="AH8" s="161"/>
      <c r="AI8" s="176"/>
      <c r="AJ8" s="19" t="s">
        <v>3</v>
      </c>
      <c r="AK8" s="60"/>
    </row>
    <row r="9" spans="1:37" s="15" customFormat="1" ht="17.25" customHeight="1" thickBot="1" x14ac:dyDescent="0.3">
      <c r="A9" s="167">
        <v>1</v>
      </c>
      <c r="B9" s="204" t="str">
        <f>+Záv_správa!C34</f>
        <v>Vasilišinová Nina</v>
      </c>
      <c r="C9" s="124">
        <v>1</v>
      </c>
      <c r="D9" s="125">
        <v>0</v>
      </c>
      <c r="E9" s="125">
        <v>0</v>
      </c>
      <c r="F9" s="124">
        <v>1</v>
      </c>
      <c r="G9" s="125">
        <v>1</v>
      </c>
      <c r="H9" s="125">
        <v>1</v>
      </c>
      <c r="I9" s="41">
        <v>1</v>
      </c>
      <c r="J9" s="42">
        <v>1</v>
      </c>
      <c r="K9" s="42">
        <v>1</v>
      </c>
      <c r="L9" s="41">
        <v>1</v>
      </c>
      <c r="M9" s="42">
        <v>0</v>
      </c>
      <c r="N9" s="42">
        <v>0</v>
      </c>
      <c r="O9" s="41">
        <v>1</v>
      </c>
      <c r="P9" s="42">
        <v>1</v>
      </c>
      <c r="Q9" s="42">
        <v>1</v>
      </c>
      <c r="R9" s="41">
        <v>1</v>
      </c>
      <c r="S9" s="42">
        <v>1</v>
      </c>
      <c r="T9" s="82">
        <v>1</v>
      </c>
      <c r="U9" s="52">
        <v>1</v>
      </c>
      <c r="V9" s="42">
        <v>1</v>
      </c>
      <c r="W9" s="42">
        <v>1</v>
      </c>
      <c r="X9" s="41">
        <v>1</v>
      </c>
      <c r="Y9" s="42">
        <v>0</v>
      </c>
      <c r="Z9" s="42">
        <v>1</v>
      </c>
      <c r="AA9" s="124">
        <v>0</v>
      </c>
      <c r="AB9" s="125">
        <v>0</v>
      </c>
      <c r="AC9" s="125">
        <v>0</v>
      </c>
      <c r="AD9" s="41">
        <v>1</v>
      </c>
      <c r="AE9" s="42">
        <v>1</v>
      </c>
      <c r="AF9" s="42">
        <v>1</v>
      </c>
      <c r="AG9" s="13">
        <v>1</v>
      </c>
      <c r="AH9" s="14">
        <v>0</v>
      </c>
      <c r="AI9" s="21">
        <v>1</v>
      </c>
      <c r="AJ9" s="16"/>
      <c r="AK9" s="64">
        <f>SUM(C9:AI9)/33</f>
        <v>0.72727272727272729</v>
      </c>
    </row>
    <row r="10" spans="1:37" s="12" customFormat="1" ht="23.25" customHeight="1" thickBot="1" x14ac:dyDescent="0.3">
      <c r="A10" s="168"/>
      <c r="B10" s="205"/>
      <c r="C10" s="171">
        <f>IF((C9+D9+E9)&gt;1,1,0)</f>
        <v>0</v>
      </c>
      <c r="D10" s="172"/>
      <c r="E10" s="173"/>
      <c r="F10" s="171">
        <f>IF((F9+G9+H9)&gt;1,1,0)</f>
        <v>1</v>
      </c>
      <c r="G10" s="172"/>
      <c r="H10" s="173"/>
      <c r="I10" s="171">
        <f>IF((I9+J9+K9)&gt;1,1,0)</f>
        <v>1</v>
      </c>
      <c r="J10" s="172"/>
      <c r="K10" s="173"/>
      <c r="L10" s="171">
        <f>IF((L9+M9+N9)&gt;1,1,0)</f>
        <v>0</v>
      </c>
      <c r="M10" s="172"/>
      <c r="N10" s="173"/>
      <c r="O10" s="171">
        <f>IF((O9+P9+Q9)&gt;1,1,0)</f>
        <v>1</v>
      </c>
      <c r="P10" s="172"/>
      <c r="Q10" s="173"/>
      <c r="R10" s="171">
        <f>IF((R9+S9+T9)&gt;1,1,0)</f>
        <v>1</v>
      </c>
      <c r="S10" s="172"/>
      <c r="T10" s="174"/>
      <c r="U10" s="172">
        <f>IF((U9+V9+W9)&gt;1,1,0)</f>
        <v>1</v>
      </c>
      <c r="V10" s="172"/>
      <c r="W10" s="173"/>
      <c r="X10" s="171">
        <f>IF((X9+Y9+Z9)&gt;1,1,0)</f>
        <v>1</v>
      </c>
      <c r="Y10" s="172"/>
      <c r="Z10" s="173"/>
      <c r="AA10" s="171">
        <f>IF((AA9+AB9+AC9)&gt;1,1,0)</f>
        <v>0</v>
      </c>
      <c r="AB10" s="172"/>
      <c r="AC10" s="173"/>
      <c r="AD10" s="171">
        <f>IF((AD9+AE9+AF9)&gt;1,1,0)</f>
        <v>1</v>
      </c>
      <c r="AE10" s="172"/>
      <c r="AF10" s="173"/>
      <c r="AG10" s="171">
        <f>IF((AG9+AH9+AI9)&gt;1,1,0)</f>
        <v>1</v>
      </c>
      <c r="AH10" s="172"/>
      <c r="AI10" s="175"/>
      <c r="AJ10" s="20">
        <f>AVERAGE(C10:AI10)</f>
        <v>0.72727272727272729</v>
      </c>
      <c r="AK10" s="62"/>
    </row>
    <row r="11" spans="1:37" s="15" customFormat="1" ht="17.25" customHeight="1" thickBot="1" x14ac:dyDescent="0.3">
      <c r="A11" s="167">
        <f>1+A9</f>
        <v>2</v>
      </c>
      <c r="B11" s="204" t="str">
        <f>+Záv_správa!C35</f>
        <v>Mikovčáková Vanesa</v>
      </c>
      <c r="C11" s="13">
        <v>0</v>
      </c>
      <c r="D11" s="14">
        <v>1</v>
      </c>
      <c r="E11" s="14">
        <v>1</v>
      </c>
      <c r="F11" s="41">
        <v>1</v>
      </c>
      <c r="G11" s="42">
        <v>1</v>
      </c>
      <c r="H11" s="42">
        <v>1</v>
      </c>
      <c r="I11" s="41">
        <v>1</v>
      </c>
      <c r="J11" s="42">
        <v>1</v>
      </c>
      <c r="K11" s="42">
        <v>1</v>
      </c>
      <c r="L11" s="41">
        <v>1</v>
      </c>
      <c r="M11" s="42">
        <v>0</v>
      </c>
      <c r="N11" s="42">
        <v>1</v>
      </c>
      <c r="O11" s="41">
        <v>1</v>
      </c>
      <c r="P11" s="42">
        <v>1</v>
      </c>
      <c r="Q11" s="42">
        <v>1</v>
      </c>
      <c r="R11" s="41">
        <v>1</v>
      </c>
      <c r="S11" s="42">
        <v>1</v>
      </c>
      <c r="T11" s="82">
        <v>1</v>
      </c>
      <c r="U11" s="52">
        <v>1</v>
      </c>
      <c r="V11" s="42">
        <v>1</v>
      </c>
      <c r="W11" s="42">
        <v>1</v>
      </c>
      <c r="X11" s="41">
        <v>1</v>
      </c>
      <c r="Y11" s="42">
        <v>1</v>
      </c>
      <c r="Z11" s="42">
        <v>1</v>
      </c>
      <c r="AA11" s="124">
        <v>1</v>
      </c>
      <c r="AB11" s="125">
        <v>1</v>
      </c>
      <c r="AC11" s="125">
        <v>1</v>
      </c>
      <c r="AD11" s="41">
        <v>1</v>
      </c>
      <c r="AE11" s="42">
        <v>1</v>
      </c>
      <c r="AF11" s="42">
        <v>1</v>
      </c>
      <c r="AG11" s="13">
        <v>1</v>
      </c>
      <c r="AH11" s="14">
        <v>0</v>
      </c>
      <c r="AI11" s="21">
        <v>1</v>
      </c>
      <c r="AJ11" s="16"/>
      <c r="AK11" s="64">
        <f>SUM(C11:AI11)/33</f>
        <v>0.90909090909090906</v>
      </c>
    </row>
    <row r="12" spans="1:37" s="12" customFormat="1" ht="23.25" customHeight="1" thickBot="1" x14ac:dyDescent="0.3">
      <c r="A12" s="177"/>
      <c r="B12" s="205"/>
      <c r="C12" s="171">
        <f>IF((C11+D11+E11)&gt;1,1,0)</f>
        <v>1</v>
      </c>
      <c r="D12" s="172"/>
      <c r="E12" s="173"/>
      <c r="F12" s="171">
        <f>IF((F11+G11+H11)&gt;1,1,0)</f>
        <v>1</v>
      </c>
      <c r="G12" s="172"/>
      <c r="H12" s="173"/>
      <c r="I12" s="171">
        <f>IF((I11+J11+K11)&gt;1,1,0)</f>
        <v>1</v>
      </c>
      <c r="J12" s="172"/>
      <c r="K12" s="173"/>
      <c r="L12" s="171">
        <f>IF((L11+M11+N11)&gt;1,1,0)</f>
        <v>1</v>
      </c>
      <c r="M12" s="172"/>
      <c r="N12" s="173"/>
      <c r="O12" s="171">
        <f>IF((O11+P11+Q11)&gt;1,1,0)</f>
        <v>1</v>
      </c>
      <c r="P12" s="172"/>
      <c r="Q12" s="173"/>
      <c r="R12" s="171">
        <f>IF((R11+S11+T11)&gt;1,1,0)</f>
        <v>1</v>
      </c>
      <c r="S12" s="172"/>
      <c r="T12" s="174"/>
      <c r="U12" s="172">
        <f>IF((U11+V11+W11)&gt;1,1,0)</f>
        <v>1</v>
      </c>
      <c r="V12" s="172"/>
      <c r="W12" s="173"/>
      <c r="X12" s="171">
        <f>IF((X11+Y11+Z11)&gt;1,1,0)</f>
        <v>1</v>
      </c>
      <c r="Y12" s="172"/>
      <c r="Z12" s="173"/>
      <c r="AA12" s="171">
        <f>IF((AA11+AB11+AC11)&gt;1,1,0)</f>
        <v>1</v>
      </c>
      <c r="AB12" s="172"/>
      <c r="AC12" s="173"/>
      <c r="AD12" s="171">
        <f>IF((AD11+AE11+AF11)&gt;1,1,0)</f>
        <v>1</v>
      </c>
      <c r="AE12" s="172"/>
      <c r="AF12" s="173"/>
      <c r="AG12" s="171">
        <f>IF((AG11+AH11+AI11)&gt;1,1,0)</f>
        <v>1</v>
      </c>
      <c r="AH12" s="172"/>
      <c r="AI12" s="175"/>
      <c r="AJ12" s="20">
        <f>AVERAGE(C12:AI12)</f>
        <v>1</v>
      </c>
      <c r="AK12" s="62"/>
    </row>
    <row r="13" spans="1:37" s="15" customFormat="1" ht="17.25" customHeight="1" thickBot="1" x14ac:dyDescent="0.3">
      <c r="A13" s="167">
        <f>1+A11</f>
        <v>3</v>
      </c>
      <c r="B13" s="204" t="str">
        <f>+Záv_správa!C36</f>
        <v>Hermanová Magdaléna</v>
      </c>
      <c r="C13" s="13">
        <v>1</v>
      </c>
      <c r="D13" s="14">
        <v>1</v>
      </c>
      <c r="E13" s="14">
        <v>1</v>
      </c>
      <c r="F13" s="41">
        <v>1</v>
      </c>
      <c r="G13" s="42">
        <v>1</v>
      </c>
      <c r="H13" s="42">
        <v>1</v>
      </c>
      <c r="I13" s="41">
        <v>1</v>
      </c>
      <c r="J13" s="42">
        <v>1</v>
      </c>
      <c r="K13" s="42">
        <v>1</v>
      </c>
      <c r="L13" s="124">
        <v>1</v>
      </c>
      <c r="M13" s="125">
        <v>1</v>
      </c>
      <c r="N13" s="125">
        <v>0</v>
      </c>
      <c r="O13" s="124">
        <v>0</v>
      </c>
      <c r="P13" s="125">
        <v>0</v>
      </c>
      <c r="Q13" s="125">
        <v>0</v>
      </c>
      <c r="R13" s="41">
        <v>1</v>
      </c>
      <c r="S13" s="42">
        <v>1</v>
      </c>
      <c r="T13" s="82">
        <v>1</v>
      </c>
      <c r="U13" s="128">
        <v>1</v>
      </c>
      <c r="V13" s="125">
        <v>1</v>
      </c>
      <c r="W13" s="125">
        <v>1</v>
      </c>
      <c r="X13" s="41">
        <v>0</v>
      </c>
      <c r="Y13" s="42">
        <v>0</v>
      </c>
      <c r="Z13" s="42">
        <v>0</v>
      </c>
      <c r="AA13" s="41">
        <v>0</v>
      </c>
      <c r="AB13" s="42">
        <v>0</v>
      </c>
      <c r="AC13" s="42">
        <v>0</v>
      </c>
      <c r="AD13" s="41">
        <v>1</v>
      </c>
      <c r="AE13" s="42">
        <v>1</v>
      </c>
      <c r="AF13" s="42">
        <v>1</v>
      </c>
      <c r="AG13" s="13">
        <v>1</v>
      </c>
      <c r="AH13" s="14">
        <v>1</v>
      </c>
      <c r="AI13" s="21">
        <v>1</v>
      </c>
      <c r="AJ13" s="16"/>
      <c r="AK13" s="64">
        <f>SUM(C13:AI13)/33</f>
        <v>0.69696969696969702</v>
      </c>
    </row>
    <row r="14" spans="1:37" s="12" customFormat="1" ht="23.25" customHeight="1" thickBot="1" x14ac:dyDescent="0.3">
      <c r="A14" s="177"/>
      <c r="B14" s="205"/>
      <c r="C14" s="171">
        <f>IF((C13+D13+E13)&gt;1,1,0)</f>
        <v>1</v>
      </c>
      <c r="D14" s="172"/>
      <c r="E14" s="173"/>
      <c r="F14" s="171">
        <f>IF((F13+G13+H13)&gt;1,1,0)</f>
        <v>1</v>
      </c>
      <c r="G14" s="172"/>
      <c r="H14" s="173"/>
      <c r="I14" s="171">
        <f>IF((I13+J13+K13)&gt;1,1,0)</f>
        <v>1</v>
      </c>
      <c r="J14" s="172"/>
      <c r="K14" s="173"/>
      <c r="L14" s="171">
        <f>IF((L13+M13+N13)&gt;1,1,0)</f>
        <v>1</v>
      </c>
      <c r="M14" s="172"/>
      <c r="N14" s="173"/>
      <c r="O14" s="171">
        <f>IF((O13+P13+Q13)&gt;1,1,0)</f>
        <v>0</v>
      </c>
      <c r="P14" s="172"/>
      <c r="Q14" s="173"/>
      <c r="R14" s="171">
        <f>IF((R13+S13+T13)&gt;1,1,0)</f>
        <v>1</v>
      </c>
      <c r="S14" s="172"/>
      <c r="T14" s="174"/>
      <c r="U14" s="172">
        <f>IF((U13+V13+W13)&gt;1,1,0)</f>
        <v>1</v>
      </c>
      <c r="V14" s="172"/>
      <c r="W14" s="173"/>
      <c r="X14" s="171">
        <f>IF((X13+Y13+Z13)&gt;1,1,0)</f>
        <v>0</v>
      </c>
      <c r="Y14" s="172"/>
      <c r="Z14" s="173"/>
      <c r="AA14" s="171">
        <f>IF((AA13+AB13+AC13)&gt;1,1,0)</f>
        <v>0</v>
      </c>
      <c r="AB14" s="172"/>
      <c r="AC14" s="173"/>
      <c r="AD14" s="171">
        <f>IF((AD13+AE13+AF13)&gt;1,1,0)</f>
        <v>1</v>
      </c>
      <c r="AE14" s="172"/>
      <c r="AF14" s="173"/>
      <c r="AG14" s="171">
        <f>IF((AG13+AH13+AI13)&gt;1,1,0)</f>
        <v>1</v>
      </c>
      <c r="AH14" s="172"/>
      <c r="AI14" s="175"/>
      <c r="AJ14" s="20">
        <f>AVERAGE(C14:AI14)</f>
        <v>0.72727272727272729</v>
      </c>
      <c r="AK14" s="62"/>
    </row>
    <row r="15" spans="1:37" s="15" customFormat="1" ht="17.25" customHeight="1" thickBot="1" x14ac:dyDescent="0.3">
      <c r="A15" s="167">
        <f>1+A13</f>
        <v>4</v>
      </c>
      <c r="B15" s="169"/>
      <c r="C15" s="13">
        <v>0</v>
      </c>
      <c r="D15" s="14">
        <v>0</v>
      </c>
      <c r="E15" s="14">
        <v>0</v>
      </c>
      <c r="F15" s="41">
        <v>0</v>
      </c>
      <c r="G15" s="42">
        <v>0</v>
      </c>
      <c r="H15" s="42">
        <v>0</v>
      </c>
      <c r="I15" s="41">
        <v>0</v>
      </c>
      <c r="J15" s="42">
        <v>0</v>
      </c>
      <c r="K15" s="42">
        <v>0</v>
      </c>
      <c r="L15" s="41">
        <v>0</v>
      </c>
      <c r="M15" s="42">
        <v>0</v>
      </c>
      <c r="N15" s="42">
        <v>0</v>
      </c>
      <c r="O15" s="41">
        <v>0</v>
      </c>
      <c r="P15" s="42">
        <v>0</v>
      </c>
      <c r="Q15" s="42">
        <v>0</v>
      </c>
      <c r="R15" s="41">
        <v>0</v>
      </c>
      <c r="S15" s="42">
        <v>0</v>
      </c>
      <c r="T15" s="82">
        <v>0</v>
      </c>
      <c r="U15" s="52">
        <v>0</v>
      </c>
      <c r="V15" s="42">
        <v>0</v>
      </c>
      <c r="W15" s="42">
        <v>0</v>
      </c>
      <c r="X15" s="41">
        <v>0</v>
      </c>
      <c r="Y15" s="42">
        <v>0</v>
      </c>
      <c r="Z15" s="42">
        <v>0</v>
      </c>
      <c r="AA15" s="41">
        <v>0</v>
      </c>
      <c r="AB15" s="42">
        <v>0</v>
      </c>
      <c r="AC15" s="42">
        <v>0</v>
      </c>
      <c r="AD15" s="41">
        <v>0</v>
      </c>
      <c r="AE15" s="42">
        <v>0</v>
      </c>
      <c r="AF15" s="42">
        <v>0</v>
      </c>
      <c r="AG15" s="13">
        <v>0</v>
      </c>
      <c r="AH15" s="14">
        <v>0</v>
      </c>
      <c r="AI15" s="21">
        <v>0</v>
      </c>
      <c r="AJ15" s="16"/>
      <c r="AK15" s="64">
        <f>SUM(C15:AI15)/33</f>
        <v>0</v>
      </c>
    </row>
    <row r="16" spans="1:37" s="12" customFormat="1" ht="23.25" customHeight="1" thickBot="1" x14ac:dyDescent="0.3">
      <c r="A16" s="177"/>
      <c r="B16" s="178"/>
      <c r="C16" s="171">
        <f>IF((C15+D15+E15)&gt;1,1,0)</f>
        <v>0</v>
      </c>
      <c r="D16" s="172"/>
      <c r="E16" s="173"/>
      <c r="F16" s="171">
        <f>IF((F15+G15+H15)&gt;1,1,0)</f>
        <v>0</v>
      </c>
      <c r="G16" s="172"/>
      <c r="H16" s="173"/>
      <c r="I16" s="171">
        <f>IF((I15+J15+K15)&gt;1,1,0)</f>
        <v>0</v>
      </c>
      <c r="J16" s="172"/>
      <c r="K16" s="173"/>
      <c r="L16" s="171">
        <f>IF((L15+M15+N15)&gt;1,1,0)</f>
        <v>0</v>
      </c>
      <c r="M16" s="172"/>
      <c r="N16" s="173"/>
      <c r="O16" s="171">
        <f>IF((O15+P15+Q15)&gt;1,1,0)</f>
        <v>0</v>
      </c>
      <c r="P16" s="172"/>
      <c r="Q16" s="173"/>
      <c r="R16" s="171">
        <f>IF((R15+S15+T15)&gt;1,1,0)</f>
        <v>0</v>
      </c>
      <c r="S16" s="172"/>
      <c r="T16" s="174"/>
      <c r="U16" s="172">
        <f>IF((U15+V15+W15)&gt;1,1,0)</f>
        <v>0</v>
      </c>
      <c r="V16" s="172"/>
      <c r="W16" s="173"/>
      <c r="X16" s="171">
        <f>IF((X15+Y15+Z15)&gt;1,1,0)</f>
        <v>0</v>
      </c>
      <c r="Y16" s="172"/>
      <c r="Z16" s="173"/>
      <c r="AA16" s="171">
        <f>IF((AA15+AB15+AC15)&gt;1,1,0)</f>
        <v>0</v>
      </c>
      <c r="AB16" s="172"/>
      <c r="AC16" s="173"/>
      <c r="AD16" s="171">
        <f>IF((AD15+AE15+AF15)&gt;1,1,0)</f>
        <v>0</v>
      </c>
      <c r="AE16" s="172"/>
      <c r="AF16" s="173"/>
      <c r="AG16" s="171">
        <f>IF((AG15+AH15+AI15)&gt;1,1,0)</f>
        <v>0</v>
      </c>
      <c r="AH16" s="172"/>
      <c r="AI16" s="175"/>
      <c r="AJ16" s="20">
        <f>AVERAGE(C16:AI16)</f>
        <v>0</v>
      </c>
      <c r="AK16" s="62"/>
    </row>
    <row r="17" spans="1:37" s="15" customFormat="1" ht="17.25" customHeight="1" thickBot="1" x14ac:dyDescent="0.3">
      <c r="A17" s="167">
        <f>1+A15</f>
        <v>5</v>
      </c>
      <c r="B17" s="169"/>
      <c r="C17" s="13">
        <v>0</v>
      </c>
      <c r="D17" s="14">
        <v>0</v>
      </c>
      <c r="E17" s="14">
        <v>0</v>
      </c>
      <c r="F17" s="41">
        <v>0</v>
      </c>
      <c r="G17" s="42">
        <v>0</v>
      </c>
      <c r="H17" s="42">
        <v>0</v>
      </c>
      <c r="I17" s="41">
        <v>0</v>
      </c>
      <c r="J17" s="42">
        <v>0</v>
      </c>
      <c r="K17" s="42">
        <v>0</v>
      </c>
      <c r="L17" s="41">
        <v>0</v>
      </c>
      <c r="M17" s="42">
        <v>0</v>
      </c>
      <c r="N17" s="42">
        <v>0</v>
      </c>
      <c r="O17" s="41">
        <v>0</v>
      </c>
      <c r="P17" s="42">
        <v>0</v>
      </c>
      <c r="Q17" s="42">
        <v>0</v>
      </c>
      <c r="R17" s="41">
        <v>0</v>
      </c>
      <c r="S17" s="42">
        <v>0</v>
      </c>
      <c r="T17" s="82">
        <v>0</v>
      </c>
      <c r="U17" s="52">
        <v>0</v>
      </c>
      <c r="V17" s="42">
        <v>0</v>
      </c>
      <c r="W17" s="42">
        <v>0</v>
      </c>
      <c r="X17" s="41">
        <v>0</v>
      </c>
      <c r="Y17" s="42">
        <v>0</v>
      </c>
      <c r="Z17" s="42">
        <v>0</v>
      </c>
      <c r="AA17" s="41">
        <v>0</v>
      </c>
      <c r="AB17" s="42">
        <v>0</v>
      </c>
      <c r="AC17" s="42">
        <v>0</v>
      </c>
      <c r="AD17" s="41">
        <v>0</v>
      </c>
      <c r="AE17" s="42">
        <v>0</v>
      </c>
      <c r="AF17" s="42">
        <v>0</v>
      </c>
      <c r="AG17" s="13">
        <v>0</v>
      </c>
      <c r="AH17" s="14">
        <v>0</v>
      </c>
      <c r="AI17" s="21">
        <v>0</v>
      </c>
      <c r="AJ17" s="16"/>
      <c r="AK17" s="64">
        <f>SUM(C17:AI17)/33</f>
        <v>0</v>
      </c>
    </row>
    <row r="18" spans="1:37" s="12" customFormat="1" ht="23.25" customHeight="1" thickBot="1" x14ac:dyDescent="0.3">
      <c r="A18" s="177"/>
      <c r="B18" s="178"/>
      <c r="C18" s="171">
        <f>IF((C17+D17+E17)&gt;1,1,0)</f>
        <v>0</v>
      </c>
      <c r="D18" s="172"/>
      <c r="E18" s="173"/>
      <c r="F18" s="171">
        <f>IF((F17+G17+H17)&gt;1,1,0)</f>
        <v>0</v>
      </c>
      <c r="G18" s="172"/>
      <c r="H18" s="173"/>
      <c r="I18" s="171">
        <f>IF((I17+J17+K17)&gt;1,1,0)</f>
        <v>0</v>
      </c>
      <c r="J18" s="172"/>
      <c r="K18" s="173"/>
      <c r="L18" s="171">
        <f>IF((L17+M17+N17)&gt;1,1,0)</f>
        <v>0</v>
      </c>
      <c r="M18" s="172"/>
      <c r="N18" s="173"/>
      <c r="O18" s="171">
        <f>IF((O17+P17+Q17)&gt;1,1,0)</f>
        <v>0</v>
      </c>
      <c r="P18" s="172"/>
      <c r="Q18" s="173"/>
      <c r="R18" s="171">
        <f>IF((R17+S17+T17)&gt;1,1,0)</f>
        <v>0</v>
      </c>
      <c r="S18" s="172"/>
      <c r="T18" s="174"/>
      <c r="U18" s="172">
        <f>IF((U17+V17+W17)&gt;1,1,0)</f>
        <v>0</v>
      </c>
      <c r="V18" s="172"/>
      <c r="W18" s="173"/>
      <c r="X18" s="171">
        <f>IF((X17+Y17+Z17)&gt;1,1,0)</f>
        <v>0</v>
      </c>
      <c r="Y18" s="172"/>
      <c r="Z18" s="173"/>
      <c r="AA18" s="171">
        <f>IF((AA17+AB17+AC17)&gt;1,1,0)</f>
        <v>0</v>
      </c>
      <c r="AB18" s="172"/>
      <c r="AC18" s="173"/>
      <c r="AD18" s="171">
        <f>IF((AD17+AE17+AF17)&gt;1,1,0)</f>
        <v>0</v>
      </c>
      <c r="AE18" s="172"/>
      <c r="AF18" s="173"/>
      <c r="AG18" s="171">
        <f>IF((AG17+AH17+AI17)&gt;1,1,0)</f>
        <v>0</v>
      </c>
      <c r="AH18" s="172"/>
      <c r="AI18" s="175"/>
      <c r="AJ18" s="20">
        <f>AVERAGE(C18:AI18)</f>
        <v>0</v>
      </c>
      <c r="AK18" s="62"/>
    </row>
    <row r="19" spans="1:37" s="15" customFormat="1" ht="17.25" customHeight="1" thickBot="1" x14ac:dyDescent="0.3">
      <c r="A19" s="167">
        <f>1+A17</f>
        <v>6</v>
      </c>
      <c r="B19" s="169"/>
      <c r="C19" s="13">
        <v>0</v>
      </c>
      <c r="D19" s="14">
        <v>0</v>
      </c>
      <c r="E19" s="14">
        <v>0</v>
      </c>
      <c r="F19" s="41">
        <v>0</v>
      </c>
      <c r="G19" s="42">
        <v>0</v>
      </c>
      <c r="H19" s="42">
        <v>0</v>
      </c>
      <c r="I19" s="41">
        <v>0</v>
      </c>
      <c r="J19" s="42">
        <v>0</v>
      </c>
      <c r="K19" s="42">
        <v>0</v>
      </c>
      <c r="L19" s="41">
        <v>0</v>
      </c>
      <c r="M19" s="42">
        <v>0</v>
      </c>
      <c r="N19" s="42">
        <v>0</v>
      </c>
      <c r="O19" s="41">
        <v>0</v>
      </c>
      <c r="P19" s="42">
        <v>0</v>
      </c>
      <c r="Q19" s="42">
        <v>0</v>
      </c>
      <c r="R19" s="41">
        <v>0</v>
      </c>
      <c r="S19" s="42">
        <v>0</v>
      </c>
      <c r="T19" s="82">
        <v>0</v>
      </c>
      <c r="U19" s="52">
        <v>0</v>
      </c>
      <c r="V19" s="42">
        <v>0</v>
      </c>
      <c r="W19" s="42">
        <v>0</v>
      </c>
      <c r="X19" s="41">
        <v>0</v>
      </c>
      <c r="Y19" s="42">
        <v>0</v>
      </c>
      <c r="Z19" s="42">
        <v>0</v>
      </c>
      <c r="AA19" s="41">
        <v>0</v>
      </c>
      <c r="AB19" s="42">
        <v>0</v>
      </c>
      <c r="AC19" s="42">
        <v>0</v>
      </c>
      <c r="AD19" s="41">
        <v>0</v>
      </c>
      <c r="AE19" s="42">
        <v>0</v>
      </c>
      <c r="AF19" s="42">
        <v>0</v>
      </c>
      <c r="AG19" s="13">
        <v>0</v>
      </c>
      <c r="AH19" s="14">
        <v>0</v>
      </c>
      <c r="AI19" s="21">
        <v>0</v>
      </c>
      <c r="AJ19" s="16"/>
      <c r="AK19" s="64">
        <f>SUM(C19:AI19)/33</f>
        <v>0</v>
      </c>
    </row>
    <row r="20" spans="1:37" s="12" customFormat="1" ht="23.25" customHeight="1" thickBot="1" x14ac:dyDescent="0.3">
      <c r="A20" s="177"/>
      <c r="B20" s="178"/>
      <c r="C20" s="171">
        <f>IF((C19+D19+E19)&gt;1,1,0)</f>
        <v>0</v>
      </c>
      <c r="D20" s="172"/>
      <c r="E20" s="173"/>
      <c r="F20" s="171">
        <f>IF((F19+G19+H19)&gt;1,1,0)</f>
        <v>0</v>
      </c>
      <c r="G20" s="172"/>
      <c r="H20" s="173"/>
      <c r="I20" s="171">
        <f>IF((I19+J19+K19)&gt;1,1,0)</f>
        <v>0</v>
      </c>
      <c r="J20" s="172"/>
      <c r="K20" s="173"/>
      <c r="L20" s="171">
        <f>IF((L19+M19+N19)&gt;1,1,0)</f>
        <v>0</v>
      </c>
      <c r="M20" s="172"/>
      <c r="N20" s="173"/>
      <c r="O20" s="171">
        <f>IF((O19+P19+Q19)&gt;1,1,0)</f>
        <v>0</v>
      </c>
      <c r="P20" s="172"/>
      <c r="Q20" s="173"/>
      <c r="R20" s="171">
        <f>IF((R19+S19+T19)&gt;1,1,0)</f>
        <v>0</v>
      </c>
      <c r="S20" s="172"/>
      <c r="T20" s="174"/>
      <c r="U20" s="172">
        <f>IF((U19+V19+W19)&gt;1,1,0)</f>
        <v>0</v>
      </c>
      <c r="V20" s="172"/>
      <c r="W20" s="173"/>
      <c r="X20" s="171">
        <f>IF((X19+Y19+Z19)&gt;1,1,0)</f>
        <v>0</v>
      </c>
      <c r="Y20" s="172"/>
      <c r="Z20" s="173"/>
      <c r="AA20" s="171">
        <f>IF((AA19+AB19+AC19)&gt;1,1,0)</f>
        <v>0</v>
      </c>
      <c r="AB20" s="172"/>
      <c r="AC20" s="173"/>
      <c r="AD20" s="171">
        <f>IF((AD19+AE19+AF19)&gt;1,1,0)</f>
        <v>0</v>
      </c>
      <c r="AE20" s="172"/>
      <c r="AF20" s="173"/>
      <c r="AG20" s="171">
        <f>IF((AG19+AH19+AI19)&gt;1,1,0)</f>
        <v>0</v>
      </c>
      <c r="AH20" s="172"/>
      <c r="AI20" s="175"/>
      <c r="AJ20" s="20">
        <f>AVERAGE(C20:AI20)</f>
        <v>0</v>
      </c>
      <c r="AK20" s="62"/>
    </row>
    <row r="21" spans="1:37" s="15" customFormat="1" ht="17.25" customHeight="1" thickBot="1" x14ac:dyDescent="0.3">
      <c r="A21" s="167">
        <f>1+A19</f>
        <v>7</v>
      </c>
      <c r="B21" s="169"/>
      <c r="C21" s="13">
        <v>0</v>
      </c>
      <c r="D21" s="14">
        <v>0</v>
      </c>
      <c r="E21" s="14">
        <v>0</v>
      </c>
      <c r="F21" s="41">
        <v>0</v>
      </c>
      <c r="G21" s="42">
        <v>0</v>
      </c>
      <c r="H21" s="42">
        <v>0</v>
      </c>
      <c r="I21" s="41">
        <v>0</v>
      </c>
      <c r="J21" s="42">
        <v>0</v>
      </c>
      <c r="K21" s="42">
        <v>0</v>
      </c>
      <c r="L21" s="41">
        <v>0</v>
      </c>
      <c r="M21" s="42">
        <v>0</v>
      </c>
      <c r="N21" s="42">
        <v>0</v>
      </c>
      <c r="O21" s="41">
        <v>0</v>
      </c>
      <c r="P21" s="42">
        <v>0</v>
      </c>
      <c r="Q21" s="42">
        <v>0</v>
      </c>
      <c r="R21" s="41">
        <v>0</v>
      </c>
      <c r="S21" s="42">
        <v>0</v>
      </c>
      <c r="T21" s="82">
        <v>0</v>
      </c>
      <c r="U21" s="52">
        <v>0</v>
      </c>
      <c r="V21" s="42">
        <v>0</v>
      </c>
      <c r="W21" s="42">
        <v>0</v>
      </c>
      <c r="X21" s="41">
        <v>0</v>
      </c>
      <c r="Y21" s="42">
        <v>0</v>
      </c>
      <c r="Z21" s="42">
        <v>0</v>
      </c>
      <c r="AA21" s="41">
        <v>0</v>
      </c>
      <c r="AB21" s="42">
        <v>0</v>
      </c>
      <c r="AC21" s="42">
        <v>0</v>
      </c>
      <c r="AD21" s="41">
        <v>0</v>
      </c>
      <c r="AE21" s="42">
        <v>0</v>
      </c>
      <c r="AF21" s="42">
        <v>0</v>
      </c>
      <c r="AG21" s="13">
        <v>0</v>
      </c>
      <c r="AH21" s="14">
        <v>0</v>
      </c>
      <c r="AI21" s="21">
        <v>0</v>
      </c>
      <c r="AJ21" s="16"/>
      <c r="AK21" s="64">
        <f>SUM(C21:AI21)/33</f>
        <v>0</v>
      </c>
    </row>
    <row r="22" spans="1:37" s="12" customFormat="1" ht="23.25" customHeight="1" thickBot="1" x14ac:dyDescent="0.3">
      <c r="A22" s="177"/>
      <c r="B22" s="178"/>
      <c r="C22" s="171">
        <f>IF((C21+D21+E21)&gt;1,1,0)</f>
        <v>0</v>
      </c>
      <c r="D22" s="172"/>
      <c r="E22" s="173"/>
      <c r="F22" s="171">
        <f>IF((F21+G21+H21)&gt;1,1,0)</f>
        <v>0</v>
      </c>
      <c r="G22" s="172"/>
      <c r="H22" s="173"/>
      <c r="I22" s="171">
        <f>IF((I21+J21+K21)&gt;1,1,0)</f>
        <v>0</v>
      </c>
      <c r="J22" s="172"/>
      <c r="K22" s="173"/>
      <c r="L22" s="171">
        <f>IF((L21+M21+N21)&gt;1,1,0)</f>
        <v>0</v>
      </c>
      <c r="M22" s="172"/>
      <c r="N22" s="173"/>
      <c r="O22" s="171">
        <f>IF((O21+P21+Q21)&gt;1,1,0)</f>
        <v>0</v>
      </c>
      <c r="P22" s="172"/>
      <c r="Q22" s="173"/>
      <c r="R22" s="171">
        <f>IF((R21+S21+T21)&gt;1,1,0)</f>
        <v>0</v>
      </c>
      <c r="S22" s="172"/>
      <c r="T22" s="174"/>
      <c r="U22" s="172">
        <f>IF((U21+V21+W21)&gt;1,1,0)</f>
        <v>0</v>
      </c>
      <c r="V22" s="172"/>
      <c r="W22" s="173"/>
      <c r="X22" s="171">
        <f>IF((X21+Y21+Z21)&gt;1,1,0)</f>
        <v>0</v>
      </c>
      <c r="Y22" s="172"/>
      <c r="Z22" s="173"/>
      <c r="AA22" s="171">
        <f>IF((AA21+AB21+AC21)&gt;1,1,0)</f>
        <v>0</v>
      </c>
      <c r="AB22" s="172"/>
      <c r="AC22" s="173"/>
      <c r="AD22" s="171">
        <f>IF((AD21+AE21+AF21)&gt;1,1,0)</f>
        <v>0</v>
      </c>
      <c r="AE22" s="172"/>
      <c r="AF22" s="173"/>
      <c r="AG22" s="171">
        <f>IF((AG21+AH21+AI21)&gt;1,1,0)</f>
        <v>0</v>
      </c>
      <c r="AH22" s="172"/>
      <c r="AI22" s="175"/>
      <c r="AJ22" s="20">
        <f>AVERAGE(C22:AI22)</f>
        <v>0</v>
      </c>
      <c r="AK22" s="62"/>
    </row>
    <row r="23" spans="1:37" s="15" customFormat="1" ht="17.25" customHeight="1" thickBot="1" x14ac:dyDescent="0.3">
      <c r="A23" s="167">
        <f>1+A21</f>
        <v>8</v>
      </c>
      <c r="B23" s="169"/>
      <c r="C23" s="13">
        <v>0</v>
      </c>
      <c r="D23" s="14">
        <v>0</v>
      </c>
      <c r="E23" s="14">
        <v>0</v>
      </c>
      <c r="F23" s="41">
        <v>0</v>
      </c>
      <c r="G23" s="42">
        <v>0</v>
      </c>
      <c r="H23" s="42">
        <v>0</v>
      </c>
      <c r="I23" s="41">
        <v>0</v>
      </c>
      <c r="J23" s="42">
        <v>0</v>
      </c>
      <c r="K23" s="42">
        <v>0</v>
      </c>
      <c r="L23" s="41">
        <v>0</v>
      </c>
      <c r="M23" s="42">
        <v>0</v>
      </c>
      <c r="N23" s="42">
        <v>0</v>
      </c>
      <c r="O23" s="41">
        <v>0</v>
      </c>
      <c r="P23" s="42">
        <v>0</v>
      </c>
      <c r="Q23" s="42">
        <v>0</v>
      </c>
      <c r="R23" s="41">
        <v>0</v>
      </c>
      <c r="S23" s="42">
        <v>0</v>
      </c>
      <c r="T23" s="82">
        <v>0</v>
      </c>
      <c r="U23" s="52">
        <v>0</v>
      </c>
      <c r="V23" s="42">
        <v>0</v>
      </c>
      <c r="W23" s="42">
        <v>0</v>
      </c>
      <c r="X23" s="41">
        <v>0</v>
      </c>
      <c r="Y23" s="42">
        <v>0</v>
      </c>
      <c r="Z23" s="42">
        <v>0</v>
      </c>
      <c r="AA23" s="41">
        <v>0</v>
      </c>
      <c r="AB23" s="42">
        <v>0</v>
      </c>
      <c r="AC23" s="42">
        <v>0</v>
      </c>
      <c r="AD23" s="41">
        <v>0</v>
      </c>
      <c r="AE23" s="42">
        <v>0</v>
      </c>
      <c r="AF23" s="42">
        <v>0</v>
      </c>
      <c r="AG23" s="13">
        <v>0</v>
      </c>
      <c r="AH23" s="14">
        <v>0</v>
      </c>
      <c r="AI23" s="21">
        <v>0</v>
      </c>
      <c r="AJ23" s="16"/>
      <c r="AK23" s="64">
        <f>SUM(C23:AI23)/33</f>
        <v>0</v>
      </c>
    </row>
    <row r="24" spans="1:37" s="12" customFormat="1" ht="23.25" customHeight="1" thickBot="1" x14ac:dyDescent="0.3">
      <c r="A24" s="177"/>
      <c r="B24" s="178"/>
      <c r="C24" s="171">
        <f>IF((C23+D23+E23)&gt;1,1,0)</f>
        <v>0</v>
      </c>
      <c r="D24" s="172"/>
      <c r="E24" s="173"/>
      <c r="F24" s="171">
        <f>IF((F23+G23+H23)&gt;1,1,0)</f>
        <v>0</v>
      </c>
      <c r="G24" s="172"/>
      <c r="H24" s="173"/>
      <c r="I24" s="171">
        <f>IF((I23+J23+K23)&gt;1,1,0)</f>
        <v>0</v>
      </c>
      <c r="J24" s="172"/>
      <c r="K24" s="173"/>
      <c r="L24" s="171">
        <f>IF((L23+M23+N23)&gt;1,1,0)</f>
        <v>0</v>
      </c>
      <c r="M24" s="172"/>
      <c r="N24" s="173"/>
      <c r="O24" s="171">
        <f>IF((O23+P23+Q23)&gt;1,1,0)</f>
        <v>0</v>
      </c>
      <c r="P24" s="172"/>
      <c r="Q24" s="173"/>
      <c r="R24" s="171">
        <f>IF((R23+S23+T23)&gt;1,1,0)</f>
        <v>0</v>
      </c>
      <c r="S24" s="172"/>
      <c r="T24" s="174"/>
      <c r="U24" s="172">
        <f>IF((U23+V23+W23)&gt;1,1,0)</f>
        <v>0</v>
      </c>
      <c r="V24" s="172"/>
      <c r="W24" s="173"/>
      <c r="X24" s="171">
        <f>IF((X23+Y23+Z23)&gt;1,1,0)</f>
        <v>0</v>
      </c>
      <c r="Y24" s="172"/>
      <c r="Z24" s="173"/>
      <c r="AA24" s="171">
        <f>IF((AA23+AB23+AC23)&gt;1,1,0)</f>
        <v>0</v>
      </c>
      <c r="AB24" s="172"/>
      <c r="AC24" s="173"/>
      <c r="AD24" s="171">
        <f>IF((AD23+AE23+AF23)&gt;1,1,0)</f>
        <v>0</v>
      </c>
      <c r="AE24" s="172"/>
      <c r="AF24" s="173"/>
      <c r="AG24" s="171">
        <f>IF((AG23+AH23+AI23)&gt;1,1,0)</f>
        <v>0</v>
      </c>
      <c r="AH24" s="172"/>
      <c r="AI24" s="175"/>
      <c r="AJ24" s="20">
        <f>AVERAGE(C24:AI24)</f>
        <v>0</v>
      </c>
      <c r="AK24" s="62"/>
    </row>
    <row r="25" spans="1:37" ht="24.75" customHeight="1" x14ac:dyDescent="0.25">
      <c r="C25" s="235">
        <f>+(C10+C12+C14+C16+C18+C20+C22+C2+C24)/3</f>
        <v>0.66666666666666663</v>
      </c>
      <c r="D25" s="235"/>
      <c r="E25" s="235"/>
      <c r="F25" s="235">
        <f t="shared" ref="F25" si="0">+(F10+F12+F14+F16+F18+F20+F22+F2+F24)/3</f>
        <v>1</v>
      </c>
      <c r="G25" s="235"/>
      <c r="H25" s="235"/>
      <c r="I25" s="235">
        <f t="shared" ref="I25" si="1">+(I10+I12+I14+I16+I18+I20+I22+I2+I24)/3</f>
        <v>1</v>
      </c>
      <c r="J25" s="235"/>
      <c r="K25" s="235"/>
      <c r="L25" s="235">
        <f t="shared" ref="L25" si="2">+(L10+L12+L14+L16+L18+L20+L22+L2+L24)/3</f>
        <v>0.66666666666666663</v>
      </c>
      <c r="M25" s="235"/>
      <c r="N25" s="235"/>
      <c r="O25" s="235">
        <f t="shared" ref="O25" si="3">+(O10+O12+O14+O16+O18+O20+O22+O2+O24)/3</f>
        <v>0.66666666666666663</v>
      </c>
      <c r="P25" s="235"/>
      <c r="Q25" s="235"/>
      <c r="R25" s="235">
        <f t="shared" ref="R25" si="4">+(R10+R12+R14+R16+R18+R20+R22+R2+R24)/3</f>
        <v>1</v>
      </c>
      <c r="S25" s="235"/>
      <c r="T25" s="235"/>
      <c r="U25" s="235">
        <f t="shared" ref="U25" si="5">+(U10+U12+U14+U16+U18+U20+U22+U2+U24)/3</f>
        <v>1</v>
      </c>
      <c r="V25" s="235"/>
      <c r="W25" s="235"/>
      <c r="X25" s="235">
        <f t="shared" ref="X25" si="6">+(X10+X12+X14+X16+X18+X20+X22+X2+X24)/3</f>
        <v>0.66666666666666663</v>
      </c>
      <c r="Y25" s="235"/>
      <c r="Z25" s="235"/>
      <c r="AA25" s="235">
        <f t="shared" ref="AA25" si="7">+(AA10+AA12+AA14+AA16+AA18+AA20+AA22+AA2+AA24)/3</f>
        <v>0.33333333333333331</v>
      </c>
      <c r="AB25" s="235"/>
      <c r="AC25" s="235"/>
      <c r="AD25" s="235">
        <f t="shared" ref="AD25" si="8">+(AD10+AD12+AD14+AD16+AD18+AD20+AD22+AD2+AD24)/3</f>
        <v>1</v>
      </c>
      <c r="AE25" s="235"/>
      <c r="AF25" s="235"/>
      <c r="AG25" s="235">
        <f t="shared" ref="AG25" si="9">+(AG10+AG12+AG14+AG16+AG18+AG20+AG22+AG2+AG24)/3</f>
        <v>1</v>
      </c>
      <c r="AH25" s="235"/>
      <c r="AI25" s="235"/>
    </row>
    <row r="26" spans="1:37" ht="24.75" customHeight="1" x14ac:dyDescent="0.25">
      <c r="C26" s="234" t="s">
        <v>35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34" t="s">
        <v>36</v>
      </c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7" ht="30" customHeight="1" x14ac:dyDescent="0.25">
      <c r="C27" s="194">
        <f>AVERAGE(C25:T25)</f>
        <v>0.83333333333333337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4">
        <f>AVERAGE(U25:AI25)</f>
        <v>0.8</v>
      </c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</row>
    <row r="28" spans="1:37" ht="42.75" customHeight="1" x14ac:dyDescent="0.25"/>
    <row r="29" spans="1:37" ht="21" thickBot="1" x14ac:dyDescent="0.35">
      <c r="A29" s="8" t="s">
        <v>8</v>
      </c>
      <c r="AA29" s="9" t="s">
        <v>4</v>
      </c>
    </row>
    <row r="30" spans="1:37" ht="15.75" customHeight="1" x14ac:dyDescent="0.25">
      <c r="AA30" s="43"/>
      <c r="AB30" s="44"/>
      <c r="AC30" s="44"/>
      <c r="AD30" s="44"/>
      <c r="AE30" s="44"/>
      <c r="AF30" s="44"/>
      <c r="AG30" s="44"/>
      <c r="AH30" s="44"/>
      <c r="AI30" s="44"/>
      <c r="AJ30" s="38"/>
    </row>
    <row r="31" spans="1:37" ht="15.75" customHeight="1" x14ac:dyDescent="0.25">
      <c r="AA31" s="45"/>
      <c r="AB31" s="46"/>
      <c r="AC31" s="46"/>
      <c r="AD31" s="46"/>
      <c r="AE31" s="46"/>
      <c r="AF31" s="46"/>
      <c r="AG31" s="46"/>
      <c r="AH31" s="46"/>
      <c r="AI31" s="46"/>
      <c r="AJ31" s="39"/>
    </row>
    <row r="32" spans="1:37" ht="15.75" customHeight="1" x14ac:dyDescent="0.25">
      <c r="AA32" s="45"/>
      <c r="AB32" s="46"/>
      <c r="AC32" s="46"/>
      <c r="AD32" s="46"/>
      <c r="AE32" s="46"/>
      <c r="AF32" s="46"/>
      <c r="AG32" s="46"/>
      <c r="AH32" s="46"/>
      <c r="AI32" s="46"/>
      <c r="AJ32" s="39"/>
    </row>
    <row r="33" spans="1:36" ht="15.75" customHeight="1" thickBot="1" x14ac:dyDescent="0.3">
      <c r="AA33" s="47"/>
      <c r="AB33" s="48"/>
      <c r="AC33" s="48"/>
      <c r="AD33" s="48"/>
      <c r="AE33" s="48"/>
      <c r="AF33" s="48"/>
      <c r="AG33" s="48"/>
      <c r="AH33" s="48"/>
      <c r="AI33" s="48"/>
      <c r="AJ33" s="40"/>
    </row>
    <row r="34" spans="1:36" x14ac:dyDescent="0.25">
      <c r="A34">
        <v>1</v>
      </c>
      <c r="B34" s="98" t="s">
        <v>219</v>
      </c>
    </row>
    <row r="35" spans="1:36" x14ac:dyDescent="0.25">
      <c r="A35">
        <v>2</v>
      </c>
      <c r="B35" s="98" t="s">
        <v>220</v>
      </c>
    </row>
    <row r="36" spans="1:36" x14ac:dyDescent="0.25">
      <c r="A36">
        <v>3</v>
      </c>
      <c r="B36" s="98" t="s">
        <v>10</v>
      </c>
    </row>
  </sheetData>
  <mergeCells count="147">
    <mergeCell ref="AD10:AF10"/>
    <mergeCell ref="AG10:AI10"/>
    <mergeCell ref="U10:W10"/>
    <mergeCell ref="X10:Z10"/>
    <mergeCell ref="AA10:AC10"/>
    <mergeCell ref="C8:E8"/>
    <mergeCell ref="F8:H8"/>
    <mergeCell ref="I8:K8"/>
    <mergeCell ref="L8:N8"/>
    <mergeCell ref="A1:AJ2"/>
    <mergeCell ref="AG4:AI4"/>
    <mergeCell ref="A5:B5"/>
    <mergeCell ref="C5:U5"/>
    <mergeCell ref="V5:AB5"/>
    <mergeCell ref="AG5:AI5"/>
    <mergeCell ref="U8:W8"/>
    <mergeCell ref="X8:Z8"/>
    <mergeCell ref="AA8:AC8"/>
    <mergeCell ref="AD8:AF8"/>
    <mergeCell ref="AG8:AI8"/>
    <mergeCell ref="O8:Q8"/>
    <mergeCell ref="R8:T8"/>
    <mergeCell ref="X7:Z7"/>
    <mergeCell ref="AA7:AC7"/>
    <mergeCell ref="AD7:AF7"/>
    <mergeCell ref="AG7:AI7"/>
    <mergeCell ref="C7:E7"/>
    <mergeCell ref="F7:H7"/>
    <mergeCell ref="I7:K7"/>
    <mergeCell ref="L7:N7"/>
    <mergeCell ref="O7:Q7"/>
    <mergeCell ref="R7:T7"/>
    <mergeCell ref="U7:W7"/>
    <mergeCell ref="F12:H12"/>
    <mergeCell ref="I12:K12"/>
    <mergeCell ref="L12:N12"/>
    <mergeCell ref="O12:Q12"/>
    <mergeCell ref="R12:T12"/>
    <mergeCell ref="L10:N10"/>
    <mergeCell ref="O10:Q10"/>
    <mergeCell ref="R10:T10"/>
    <mergeCell ref="F10:H10"/>
    <mergeCell ref="I10:K10"/>
    <mergeCell ref="L14:N14"/>
    <mergeCell ref="O14:Q14"/>
    <mergeCell ref="R14:T14"/>
    <mergeCell ref="U12:W12"/>
    <mergeCell ref="X12:Z12"/>
    <mergeCell ref="AA12:AC12"/>
    <mergeCell ref="AD12:AF12"/>
    <mergeCell ref="AG12:AI12"/>
    <mergeCell ref="A9:A10"/>
    <mergeCell ref="B9:B10"/>
    <mergeCell ref="C10:E10"/>
    <mergeCell ref="A13:A14"/>
    <mergeCell ref="B13:B14"/>
    <mergeCell ref="C14:E14"/>
    <mergeCell ref="F14:H14"/>
    <mergeCell ref="I14:K14"/>
    <mergeCell ref="AD14:AF14"/>
    <mergeCell ref="AG14:AI14"/>
    <mergeCell ref="U14:W14"/>
    <mergeCell ref="X14:Z14"/>
    <mergeCell ref="AA14:AC14"/>
    <mergeCell ref="A11:A12"/>
    <mergeCell ref="B11:B12"/>
    <mergeCell ref="C12:E12"/>
    <mergeCell ref="X16:Z16"/>
    <mergeCell ref="AA16:AC16"/>
    <mergeCell ref="L18:N18"/>
    <mergeCell ref="O18:Q18"/>
    <mergeCell ref="R18:T18"/>
    <mergeCell ref="AD16:AF16"/>
    <mergeCell ref="AG16:AI16"/>
    <mergeCell ref="A17:A18"/>
    <mergeCell ref="B17:B18"/>
    <mergeCell ref="C18:E18"/>
    <mergeCell ref="F18:H18"/>
    <mergeCell ref="I18:K18"/>
    <mergeCell ref="AD18:AF18"/>
    <mergeCell ref="AG18:AI18"/>
    <mergeCell ref="U18:W18"/>
    <mergeCell ref="X18:Z18"/>
    <mergeCell ref="AA18:AC18"/>
    <mergeCell ref="A15:A16"/>
    <mergeCell ref="B15:B16"/>
    <mergeCell ref="C16:E16"/>
    <mergeCell ref="F16:H16"/>
    <mergeCell ref="I16:K16"/>
    <mergeCell ref="L16:N16"/>
    <mergeCell ref="O16:Q16"/>
    <mergeCell ref="A19:A20"/>
    <mergeCell ref="B19:B20"/>
    <mergeCell ref="C20:E20"/>
    <mergeCell ref="F20:H20"/>
    <mergeCell ref="I20:K20"/>
    <mergeCell ref="L20:N20"/>
    <mergeCell ref="O20:Q20"/>
    <mergeCell ref="R20:T20"/>
    <mergeCell ref="U16:W16"/>
    <mergeCell ref="R16:T16"/>
    <mergeCell ref="U20:W20"/>
    <mergeCell ref="B21:B22"/>
    <mergeCell ref="C22:E22"/>
    <mergeCell ref="F22:H22"/>
    <mergeCell ref="I22:K22"/>
    <mergeCell ref="AD22:AF22"/>
    <mergeCell ref="AG22:AI22"/>
    <mergeCell ref="U22:W22"/>
    <mergeCell ref="X22:Z22"/>
    <mergeCell ref="AA22:AC22"/>
    <mergeCell ref="L22:N22"/>
    <mergeCell ref="O22:Q22"/>
    <mergeCell ref="R22:T22"/>
    <mergeCell ref="AG24:AI24"/>
    <mergeCell ref="A23:A24"/>
    <mergeCell ref="B23:B24"/>
    <mergeCell ref="C24:E24"/>
    <mergeCell ref="F24:H24"/>
    <mergeCell ref="I24:K24"/>
    <mergeCell ref="L24:N24"/>
    <mergeCell ref="O24:Q24"/>
    <mergeCell ref="R24:T24"/>
    <mergeCell ref="X20:Z20"/>
    <mergeCell ref="AA20:AC20"/>
    <mergeCell ref="AD20:AF20"/>
    <mergeCell ref="AG20:AI20"/>
    <mergeCell ref="A21:A22"/>
    <mergeCell ref="C27:T27"/>
    <mergeCell ref="U27:AI27"/>
    <mergeCell ref="C26:T26"/>
    <mergeCell ref="U26:AI26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</mergeCells>
  <conditionalFormatting sqref="C10:AI10">
    <cfRule type="cellIs" dxfId="152" priority="42" operator="equal">
      <formula>0</formula>
    </cfRule>
  </conditionalFormatting>
  <conditionalFormatting sqref="AJ10">
    <cfRule type="cellIs" dxfId="151" priority="33" operator="between">
      <formula>0.8</formula>
      <formula>1</formula>
    </cfRule>
    <cfRule type="cellIs" dxfId="150" priority="34" operator="between">
      <formula>0.5</formula>
      <formula>0.7999</formula>
    </cfRule>
    <cfRule type="cellIs" dxfId="149" priority="35" operator="between">
      <formula>0</formula>
      <formula>0.4999</formula>
    </cfRule>
  </conditionalFormatting>
  <conditionalFormatting sqref="AJ12">
    <cfRule type="cellIs" dxfId="148" priority="27" operator="between">
      <formula>0.8</formula>
      <formula>1</formula>
    </cfRule>
    <cfRule type="cellIs" dxfId="147" priority="28" operator="between">
      <formula>0.5</formula>
      <formula>0.7999</formula>
    </cfRule>
    <cfRule type="cellIs" dxfId="146" priority="29" operator="between">
      <formula>0</formula>
      <formula>0.4999</formula>
    </cfRule>
  </conditionalFormatting>
  <conditionalFormatting sqref="AJ14">
    <cfRule type="cellIs" dxfId="145" priority="24" operator="between">
      <formula>0.8</formula>
      <formula>1</formula>
    </cfRule>
    <cfRule type="cellIs" dxfId="144" priority="25" operator="between">
      <formula>0.5</formula>
      <formula>0.7999</formula>
    </cfRule>
    <cfRule type="cellIs" dxfId="143" priority="26" operator="between">
      <formula>0</formula>
      <formula>0.4999</formula>
    </cfRule>
  </conditionalFormatting>
  <conditionalFormatting sqref="AJ16">
    <cfRule type="cellIs" dxfId="142" priority="21" operator="between">
      <formula>0.8</formula>
      <formula>1</formula>
    </cfRule>
    <cfRule type="cellIs" dxfId="141" priority="22" operator="between">
      <formula>0.5</formula>
      <formula>0.7999</formula>
    </cfRule>
    <cfRule type="cellIs" dxfId="140" priority="23" operator="between">
      <formula>0</formula>
      <formula>0.4999</formula>
    </cfRule>
  </conditionalFormatting>
  <conditionalFormatting sqref="AJ18">
    <cfRule type="cellIs" dxfId="139" priority="18" operator="between">
      <formula>0.8</formula>
      <formula>1</formula>
    </cfRule>
    <cfRule type="cellIs" dxfId="138" priority="19" operator="between">
      <formula>0.5</formula>
      <formula>0.7999</formula>
    </cfRule>
    <cfRule type="cellIs" dxfId="137" priority="20" operator="between">
      <formula>0</formula>
      <formula>0.4999</formula>
    </cfRule>
  </conditionalFormatting>
  <conditionalFormatting sqref="AJ20">
    <cfRule type="cellIs" dxfId="136" priority="15" operator="between">
      <formula>0.8</formula>
      <formula>1</formula>
    </cfRule>
    <cfRule type="cellIs" dxfId="135" priority="16" operator="between">
      <formula>0.5</formula>
      <formula>0.7999</formula>
    </cfRule>
    <cfRule type="cellIs" dxfId="134" priority="17" operator="between">
      <formula>0</formula>
      <formula>0.4999</formula>
    </cfRule>
  </conditionalFormatting>
  <conditionalFormatting sqref="AJ22">
    <cfRule type="cellIs" dxfId="133" priority="12" operator="between">
      <formula>0.8</formula>
      <formula>1</formula>
    </cfRule>
    <cfRule type="cellIs" dxfId="132" priority="13" operator="between">
      <formula>0.5</formula>
      <formula>0.7999</formula>
    </cfRule>
    <cfRule type="cellIs" dxfId="131" priority="14" operator="between">
      <formula>0</formula>
      <formula>0.4999</formula>
    </cfRule>
  </conditionalFormatting>
  <conditionalFormatting sqref="AJ24">
    <cfRule type="cellIs" dxfId="130" priority="9" operator="between">
      <formula>0.8</formula>
      <formula>1</formula>
    </cfRule>
    <cfRule type="cellIs" dxfId="129" priority="10" operator="between">
      <formula>0.5</formula>
      <formula>0.7999</formula>
    </cfRule>
    <cfRule type="cellIs" dxfId="128" priority="11" operator="between">
      <formula>0</formula>
      <formula>0.4999</formula>
    </cfRule>
  </conditionalFormatting>
  <conditionalFormatting sqref="C25:AI25">
    <cfRule type="top10" dxfId="127" priority="8" percent="1" bottom="1" rank="10"/>
  </conditionalFormatting>
  <conditionalFormatting sqref="C12:AI12">
    <cfRule type="cellIs" dxfId="126" priority="7" operator="equal">
      <formula>0</formula>
    </cfRule>
  </conditionalFormatting>
  <conditionalFormatting sqref="C14:AI14">
    <cfRule type="cellIs" dxfId="125" priority="6" operator="equal">
      <formula>0</formula>
    </cfRule>
  </conditionalFormatting>
  <conditionalFormatting sqref="C16:AI16">
    <cfRule type="cellIs" dxfId="124" priority="5" operator="equal">
      <formula>0</formula>
    </cfRule>
  </conditionalFormatting>
  <conditionalFormatting sqref="C18:AI18">
    <cfRule type="cellIs" dxfId="123" priority="4" operator="equal">
      <formula>0</formula>
    </cfRule>
  </conditionalFormatting>
  <conditionalFormatting sqref="C20:AI20">
    <cfRule type="cellIs" dxfId="122" priority="3" operator="equal">
      <formula>0</formula>
    </cfRule>
  </conditionalFormatting>
  <conditionalFormatting sqref="C22:AI22">
    <cfRule type="cellIs" dxfId="121" priority="2" operator="equal">
      <formula>0</formula>
    </cfRule>
  </conditionalFormatting>
  <conditionalFormatting sqref="C24:AI24">
    <cfRule type="cellIs" dxfId="12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38"/>
  <sheetViews>
    <sheetView topLeftCell="A4" zoomScale="60" zoomScaleNormal="60" workbookViewId="0">
      <selection activeCell="C28" sqref="C28:W28"/>
    </sheetView>
  </sheetViews>
  <sheetFormatPr defaultRowHeight="15" x14ac:dyDescent="0.25"/>
  <cols>
    <col min="1" max="1" width="5.7109375" customWidth="1"/>
    <col min="2" max="2" width="29.85546875" customWidth="1"/>
    <col min="3" max="35" width="2.85546875" customWidth="1"/>
    <col min="36" max="36" width="9.85546875" customWidth="1"/>
    <col min="37" max="37" width="9.140625" style="59"/>
  </cols>
  <sheetData>
    <row r="1" spans="1:37" ht="19.5" customHeight="1" x14ac:dyDescent="0.25">
      <c r="A1" s="236" t="s">
        <v>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37" s="1" customFormat="1" ht="29.25" customHeight="1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57"/>
    </row>
    <row r="3" spans="1:37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K3" s="58"/>
    </row>
    <row r="4" spans="1:37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G4" s="145" t="s">
        <v>6</v>
      </c>
      <c r="AH4" s="146"/>
      <c r="AI4" s="147"/>
      <c r="AK4" s="59"/>
    </row>
    <row r="5" spans="1:37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G5" s="154">
        <v>6</v>
      </c>
      <c r="AH5" s="155"/>
      <c r="AI5" s="156"/>
      <c r="AK5" s="59"/>
    </row>
    <row r="6" spans="1:37" s="3" customFormat="1" ht="18" customHeight="1" x14ac:dyDescent="0.25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K6" s="59"/>
    </row>
    <row r="7" spans="1:37" s="1" customFormat="1" ht="54.75" customHeight="1" thickBot="1" x14ac:dyDescent="0.35">
      <c r="A7" s="25"/>
      <c r="B7" s="25"/>
      <c r="C7" s="237" t="s">
        <v>68</v>
      </c>
      <c r="D7" s="237"/>
      <c r="E7" s="237"/>
      <c r="F7" s="237" t="s">
        <v>69</v>
      </c>
      <c r="G7" s="237"/>
      <c r="H7" s="237"/>
      <c r="I7" s="237" t="s">
        <v>70</v>
      </c>
      <c r="J7" s="237"/>
      <c r="K7" s="237"/>
      <c r="L7" s="237" t="s">
        <v>71</v>
      </c>
      <c r="M7" s="237"/>
      <c r="N7" s="237"/>
      <c r="O7" s="237" t="s">
        <v>72</v>
      </c>
      <c r="P7" s="237"/>
      <c r="Q7" s="237"/>
      <c r="R7" s="237" t="s">
        <v>73</v>
      </c>
      <c r="S7" s="237"/>
      <c r="T7" s="237"/>
      <c r="U7" s="237" t="s">
        <v>74</v>
      </c>
      <c r="V7" s="237"/>
      <c r="W7" s="237"/>
      <c r="X7" s="237" t="s">
        <v>75</v>
      </c>
      <c r="Y7" s="237"/>
      <c r="Z7" s="237"/>
      <c r="AA7" s="242" t="s">
        <v>76</v>
      </c>
      <c r="AB7" s="242"/>
      <c r="AC7" s="242"/>
      <c r="AD7" s="237" t="s">
        <v>77</v>
      </c>
      <c r="AE7" s="237"/>
      <c r="AF7" s="237"/>
      <c r="AG7" s="237" t="s">
        <v>78</v>
      </c>
      <c r="AH7" s="237"/>
      <c r="AI7" s="237"/>
      <c r="AK7" s="57"/>
    </row>
    <row r="8" spans="1:37" s="2" customFormat="1" ht="37.5" customHeight="1" thickBot="1" x14ac:dyDescent="0.3">
      <c r="A8" s="11" t="s">
        <v>7</v>
      </c>
      <c r="B8" s="10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2"/>
      <c r="R8" s="160">
        <v>6</v>
      </c>
      <c r="S8" s="161"/>
      <c r="T8" s="162"/>
      <c r="U8" s="160">
        <v>7</v>
      </c>
      <c r="V8" s="161"/>
      <c r="W8" s="163"/>
      <c r="X8" s="161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62"/>
      <c r="AG8" s="160">
        <v>11</v>
      </c>
      <c r="AH8" s="161"/>
      <c r="AI8" s="176"/>
      <c r="AJ8" s="19" t="s">
        <v>3</v>
      </c>
      <c r="AK8" s="60"/>
    </row>
    <row r="9" spans="1:37" s="15" customFormat="1" ht="17.25" customHeight="1" thickBot="1" x14ac:dyDescent="0.3">
      <c r="A9" s="216">
        <v>1</v>
      </c>
      <c r="B9" s="240" t="str">
        <f>+Záv_správa!C28</f>
        <v>Lengyelová Olívia</v>
      </c>
      <c r="C9" s="81"/>
      <c r="D9" s="97"/>
      <c r="E9" s="97"/>
      <c r="F9" s="81"/>
      <c r="G9" s="97"/>
      <c r="H9" s="97"/>
      <c r="I9" s="81">
        <v>1</v>
      </c>
      <c r="J9" s="97">
        <v>1</v>
      </c>
      <c r="K9" s="97">
        <v>1</v>
      </c>
      <c r="L9" s="81">
        <v>1</v>
      </c>
      <c r="M9" s="97">
        <v>1</v>
      </c>
      <c r="N9" s="97">
        <v>1</v>
      </c>
      <c r="O9" s="81"/>
      <c r="P9" s="97"/>
      <c r="Q9" s="97"/>
      <c r="R9" s="81"/>
      <c r="S9" s="97"/>
      <c r="T9" s="97"/>
      <c r="U9" s="81"/>
      <c r="V9" s="97"/>
      <c r="W9" s="100"/>
      <c r="X9" s="101"/>
      <c r="Y9" s="97"/>
      <c r="Z9" s="97"/>
      <c r="AA9" s="81">
        <v>1</v>
      </c>
      <c r="AB9" s="97">
        <v>1</v>
      </c>
      <c r="AC9" s="97">
        <v>1</v>
      </c>
      <c r="AD9" s="81">
        <v>0</v>
      </c>
      <c r="AE9" s="97">
        <v>1</v>
      </c>
      <c r="AF9" s="97">
        <v>1</v>
      </c>
      <c r="AG9" s="81">
        <v>1</v>
      </c>
      <c r="AH9" s="97">
        <v>1</v>
      </c>
      <c r="AI9" s="102">
        <v>1</v>
      </c>
      <c r="AJ9" s="16"/>
      <c r="AK9" s="64">
        <f>SUM(C9:AJ9)/33</f>
        <v>0.42424242424242425</v>
      </c>
    </row>
    <row r="10" spans="1:37" s="12" customFormat="1" ht="23.25" customHeight="1" thickBot="1" x14ac:dyDescent="0.3">
      <c r="A10" s="243"/>
      <c r="B10" s="241"/>
      <c r="C10" s="171">
        <v>1</v>
      </c>
      <c r="D10" s="172"/>
      <c r="E10" s="173"/>
      <c r="F10" s="171">
        <v>1</v>
      </c>
      <c r="G10" s="172"/>
      <c r="H10" s="173"/>
      <c r="I10" s="171">
        <f>IF((I9+J9+K9)&gt;1,1,0)</f>
        <v>1</v>
      </c>
      <c r="J10" s="172"/>
      <c r="K10" s="173"/>
      <c r="L10" s="171">
        <f>IF((L9+M9+N9)&gt;1,1,0)</f>
        <v>1</v>
      </c>
      <c r="M10" s="172"/>
      <c r="N10" s="173"/>
      <c r="O10" s="171">
        <v>1</v>
      </c>
      <c r="P10" s="172"/>
      <c r="Q10" s="173"/>
      <c r="R10" s="171">
        <v>1</v>
      </c>
      <c r="S10" s="172"/>
      <c r="T10" s="173"/>
      <c r="U10" s="171">
        <v>1</v>
      </c>
      <c r="V10" s="172"/>
      <c r="W10" s="174"/>
      <c r="X10" s="172">
        <v>1</v>
      </c>
      <c r="Y10" s="172"/>
      <c r="Z10" s="173"/>
      <c r="AA10" s="171">
        <f>IF((AA9+AB9+AC9)&gt;1,1,0)</f>
        <v>1</v>
      </c>
      <c r="AB10" s="172"/>
      <c r="AC10" s="173"/>
      <c r="AD10" s="171">
        <f>IF((AD9+AE9+AF9)&gt;1,1,0)</f>
        <v>1</v>
      </c>
      <c r="AE10" s="172"/>
      <c r="AF10" s="173"/>
      <c r="AG10" s="171">
        <f>IF((AG9+AH9+AI9)&gt;1,1,0)</f>
        <v>1</v>
      </c>
      <c r="AH10" s="172"/>
      <c r="AI10" s="175"/>
      <c r="AJ10" s="20">
        <f>AVERAGE(C10:AI10)</f>
        <v>1</v>
      </c>
      <c r="AK10" s="62"/>
    </row>
    <row r="11" spans="1:37" s="15" customFormat="1" ht="17.25" customHeight="1" thickBot="1" x14ac:dyDescent="0.3">
      <c r="A11" s="167">
        <f>1+A9</f>
        <v>2</v>
      </c>
      <c r="B11" s="240" t="str">
        <f>+Záv_správa!C29</f>
        <v>Kožiaková Tereza</v>
      </c>
      <c r="C11" s="81">
        <v>1</v>
      </c>
      <c r="D11" s="97">
        <v>1</v>
      </c>
      <c r="E11" s="97">
        <v>1</v>
      </c>
      <c r="F11" s="81">
        <v>0</v>
      </c>
      <c r="G11" s="97">
        <v>1</v>
      </c>
      <c r="H11" s="97">
        <v>1</v>
      </c>
      <c r="I11" s="81">
        <v>1</v>
      </c>
      <c r="J11" s="97">
        <v>1</v>
      </c>
      <c r="K11" s="97">
        <v>1</v>
      </c>
      <c r="L11" s="81">
        <v>1</v>
      </c>
      <c r="M11" s="97">
        <v>1</v>
      </c>
      <c r="N11" s="97">
        <v>1</v>
      </c>
      <c r="O11" s="122">
        <v>0</v>
      </c>
      <c r="P11" s="123">
        <v>0</v>
      </c>
      <c r="Q11" s="123">
        <v>0</v>
      </c>
      <c r="R11" s="81">
        <v>1</v>
      </c>
      <c r="S11" s="97">
        <v>1</v>
      </c>
      <c r="T11" s="97">
        <v>0</v>
      </c>
      <c r="U11" s="81">
        <v>1</v>
      </c>
      <c r="V11" s="97">
        <v>1</v>
      </c>
      <c r="W11" s="100">
        <v>1</v>
      </c>
      <c r="X11" s="101">
        <v>1</v>
      </c>
      <c r="Y11" s="97">
        <v>1</v>
      </c>
      <c r="Z11" s="97">
        <v>1</v>
      </c>
      <c r="AA11" s="81">
        <v>1</v>
      </c>
      <c r="AB11" s="97">
        <v>1</v>
      </c>
      <c r="AC11" s="97">
        <v>1</v>
      </c>
      <c r="AD11" s="81">
        <v>1</v>
      </c>
      <c r="AE11" s="97">
        <v>1</v>
      </c>
      <c r="AF11" s="97">
        <v>1</v>
      </c>
      <c r="AG11" s="81">
        <v>1</v>
      </c>
      <c r="AH11" s="97">
        <v>1</v>
      </c>
      <c r="AI11" s="102">
        <v>1</v>
      </c>
      <c r="AJ11" s="16"/>
      <c r="AK11" s="64">
        <f>SUM(C11:AJ11)/33</f>
        <v>0.84848484848484851</v>
      </c>
    </row>
    <row r="12" spans="1:37" s="12" customFormat="1" ht="23.25" customHeight="1" thickBot="1" x14ac:dyDescent="0.3">
      <c r="A12" s="177"/>
      <c r="B12" s="241"/>
      <c r="C12" s="171">
        <f>IF((C11+D11+E11)&gt;1,1,0)</f>
        <v>1</v>
      </c>
      <c r="D12" s="172"/>
      <c r="E12" s="173"/>
      <c r="F12" s="171">
        <f>IF((F11+G11+H11)&gt;1,1,0)</f>
        <v>1</v>
      </c>
      <c r="G12" s="172"/>
      <c r="H12" s="173"/>
      <c r="I12" s="171">
        <f>IF((I11+J11+K11)&gt;1,1,0)</f>
        <v>1</v>
      </c>
      <c r="J12" s="172"/>
      <c r="K12" s="173"/>
      <c r="L12" s="171">
        <f>IF((L11+M11+N11)&gt;1,1,0)</f>
        <v>1</v>
      </c>
      <c r="M12" s="172"/>
      <c r="N12" s="173"/>
      <c r="O12" s="171">
        <f>IF((O11+P11+Q11)&gt;1,1,0)</f>
        <v>0</v>
      </c>
      <c r="P12" s="172"/>
      <c r="Q12" s="173"/>
      <c r="R12" s="171">
        <f>IF((R11+S11+T11)&gt;1,1,0)</f>
        <v>1</v>
      </c>
      <c r="S12" s="172"/>
      <c r="T12" s="173"/>
      <c r="U12" s="171">
        <f>IF((U11+V11+W11)&gt;1,1,0)</f>
        <v>1</v>
      </c>
      <c r="V12" s="172"/>
      <c r="W12" s="174"/>
      <c r="X12" s="172">
        <f>IF((X11+Y11+Z11)&gt;1,1,0)</f>
        <v>1</v>
      </c>
      <c r="Y12" s="172"/>
      <c r="Z12" s="173"/>
      <c r="AA12" s="171">
        <f>IF((AA11+AB11+AC11)&gt;1,1,0)</f>
        <v>1</v>
      </c>
      <c r="AB12" s="172"/>
      <c r="AC12" s="173"/>
      <c r="AD12" s="171">
        <f>IF((AD11+AE11+AF11)&gt;1,1,0)</f>
        <v>1</v>
      </c>
      <c r="AE12" s="172"/>
      <c r="AF12" s="173"/>
      <c r="AG12" s="171">
        <f>IF((AG11+AH11+AI11)&gt;1,1,0)</f>
        <v>1</v>
      </c>
      <c r="AH12" s="172"/>
      <c r="AI12" s="175"/>
      <c r="AJ12" s="20">
        <f>AVERAGE(C12:AI12)</f>
        <v>0.90909090909090906</v>
      </c>
      <c r="AK12" s="62"/>
    </row>
    <row r="13" spans="1:37" s="15" customFormat="1" ht="17.25" customHeight="1" thickBot="1" x14ac:dyDescent="0.3">
      <c r="A13" s="167">
        <f>1+A11</f>
        <v>3</v>
      </c>
      <c r="B13" s="240" t="str">
        <f>+Záv_správa!C30</f>
        <v>Soltészová Diana</v>
      </c>
      <c r="C13" s="81"/>
      <c r="D13" s="97"/>
      <c r="E13" s="97"/>
      <c r="F13" s="81"/>
      <c r="G13" s="97"/>
      <c r="H13" s="97"/>
      <c r="I13" s="81">
        <v>1</v>
      </c>
      <c r="J13" s="97">
        <v>1</v>
      </c>
      <c r="K13" s="97">
        <v>1</v>
      </c>
      <c r="L13" s="81">
        <v>1</v>
      </c>
      <c r="M13" s="97">
        <v>1</v>
      </c>
      <c r="N13" s="97">
        <v>1</v>
      </c>
      <c r="O13" s="81"/>
      <c r="P13" s="97"/>
      <c r="Q13" s="97"/>
      <c r="R13" s="81"/>
      <c r="S13" s="97"/>
      <c r="T13" s="97"/>
      <c r="U13" s="81"/>
      <c r="V13" s="97"/>
      <c r="W13" s="100"/>
      <c r="X13" s="101"/>
      <c r="Y13" s="97"/>
      <c r="Z13" s="97"/>
      <c r="AA13" s="81">
        <v>1</v>
      </c>
      <c r="AB13" s="97">
        <v>1</v>
      </c>
      <c r="AC13" s="97">
        <v>1</v>
      </c>
      <c r="AD13" s="81">
        <v>1</v>
      </c>
      <c r="AE13" s="97">
        <v>1</v>
      </c>
      <c r="AF13" s="97">
        <v>1</v>
      </c>
      <c r="AG13" s="81">
        <v>1</v>
      </c>
      <c r="AH13" s="97">
        <v>1</v>
      </c>
      <c r="AI13" s="102">
        <v>1</v>
      </c>
      <c r="AJ13" s="16"/>
      <c r="AK13" s="64">
        <f>SUM(C13:AJ13)/33</f>
        <v>0.45454545454545453</v>
      </c>
    </row>
    <row r="14" spans="1:37" s="12" customFormat="1" ht="23.25" customHeight="1" thickBot="1" x14ac:dyDescent="0.3">
      <c r="A14" s="177"/>
      <c r="B14" s="241"/>
      <c r="C14" s="171">
        <v>1</v>
      </c>
      <c r="D14" s="172"/>
      <c r="E14" s="173"/>
      <c r="F14" s="171">
        <v>1</v>
      </c>
      <c r="G14" s="172"/>
      <c r="H14" s="173"/>
      <c r="I14" s="171">
        <f>IF((I13+J13+K13)&gt;1,1,0)</f>
        <v>1</v>
      </c>
      <c r="J14" s="172"/>
      <c r="K14" s="173"/>
      <c r="L14" s="171">
        <f>IF((L13+M13+N13)&gt;1,1,0)</f>
        <v>1</v>
      </c>
      <c r="M14" s="172"/>
      <c r="N14" s="173"/>
      <c r="O14" s="171">
        <v>1</v>
      </c>
      <c r="P14" s="172"/>
      <c r="Q14" s="173"/>
      <c r="R14" s="171">
        <v>1</v>
      </c>
      <c r="S14" s="172"/>
      <c r="T14" s="173"/>
      <c r="U14" s="171">
        <v>1</v>
      </c>
      <c r="V14" s="172"/>
      <c r="W14" s="174"/>
      <c r="X14" s="172">
        <v>1</v>
      </c>
      <c r="Y14" s="172"/>
      <c r="Z14" s="173"/>
      <c r="AA14" s="171">
        <f>IF((AA13+AB13+AC13)&gt;1,1,0)</f>
        <v>1</v>
      </c>
      <c r="AB14" s="172"/>
      <c r="AC14" s="173"/>
      <c r="AD14" s="171">
        <f>IF((AD13+AE13+AF13)&gt;1,1,0)</f>
        <v>1</v>
      </c>
      <c r="AE14" s="172"/>
      <c r="AF14" s="173"/>
      <c r="AG14" s="171">
        <f>IF((AG13+AH13+AI13)&gt;1,1,0)</f>
        <v>1</v>
      </c>
      <c r="AH14" s="172"/>
      <c r="AI14" s="175"/>
      <c r="AJ14" s="20">
        <f>AVERAGE(C14:AI14)</f>
        <v>1</v>
      </c>
      <c r="AK14" s="62"/>
    </row>
    <row r="15" spans="1:37" s="15" customFormat="1" ht="17.25" customHeight="1" thickBot="1" x14ac:dyDescent="0.3">
      <c r="A15" s="167">
        <f>1+A13</f>
        <v>4</v>
      </c>
      <c r="B15" s="240" t="str">
        <f>+Záv_správa!C31</f>
        <v>Glajcová Sofia</v>
      </c>
      <c r="C15" s="81"/>
      <c r="D15" s="97"/>
      <c r="E15" s="97"/>
      <c r="F15" s="81"/>
      <c r="G15" s="97"/>
      <c r="H15" s="97"/>
      <c r="I15" s="122">
        <v>1</v>
      </c>
      <c r="J15" s="123">
        <v>0</v>
      </c>
      <c r="K15" s="123">
        <v>0</v>
      </c>
      <c r="L15" s="122">
        <v>0</v>
      </c>
      <c r="M15" s="123">
        <v>0</v>
      </c>
      <c r="N15" s="123">
        <v>0</v>
      </c>
      <c r="O15" s="81"/>
      <c r="P15" s="97"/>
      <c r="Q15" s="97"/>
      <c r="R15" s="81"/>
      <c r="S15" s="97"/>
      <c r="T15" s="97"/>
      <c r="U15" s="81"/>
      <c r="V15" s="97"/>
      <c r="W15" s="100"/>
      <c r="X15" s="101"/>
      <c r="Y15" s="97"/>
      <c r="Z15" s="97"/>
      <c r="AA15" s="122">
        <v>0</v>
      </c>
      <c r="AB15" s="123">
        <v>0</v>
      </c>
      <c r="AC15" s="123">
        <v>0</v>
      </c>
      <c r="AD15" s="81">
        <v>1</v>
      </c>
      <c r="AE15" s="97">
        <v>1</v>
      </c>
      <c r="AF15" s="97">
        <v>0</v>
      </c>
      <c r="AG15" s="81">
        <v>1</v>
      </c>
      <c r="AH15" s="97">
        <v>1</v>
      </c>
      <c r="AI15" s="102">
        <v>1</v>
      </c>
      <c r="AJ15" s="16"/>
      <c r="AK15" s="64">
        <f>SUM(C15:AJ15)/33</f>
        <v>0.18181818181818182</v>
      </c>
    </row>
    <row r="16" spans="1:37" s="12" customFormat="1" ht="23.25" customHeight="1" thickBot="1" x14ac:dyDescent="0.3">
      <c r="A16" s="177"/>
      <c r="B16" s="241"/>
      <c r="C16" s="171">
        <v>1</v>
      </c>
      <c r="D16" s="172"/>
      <c r="E16" s="173"/>
      <c r="F16" s="171">
        <v>1</v>
      </c>
      <c r="G16" s="172"/>
      <c r="H16" s="173"/>
      <c r="I16" s="171">
        <f>IF((I15+J15+K15)&gt;1,1,0)</f>
        <v>0</v>
      </c>
      <c r="J16" s="172"/>
      <c r="K16" s="173"/>
      <c r="L16" s="171">
        <f>IF((L15+M15+N15)&gt;1,1,0)</f>
        <v>0</v>
      </c>
      <c r="M16" s="172"/>
      <c r="N16" s="173"/>
      <c r="O16" s="171">
        <v>1</v>
      </c>
      <c r="P16" s="172"/>
      <c r="Q16" s="173"/>
      <c r="R16" s="171">
        <v>1</v>
      </c>
      <c r="S16" s="172"/>
      <c r="T16" s="173"/>
      <c r="U16" s="171">
        <v>1</v>
      </c>
      <c r="V16" s="172"/>
      <c r="W16" s="174"/>
      <c r="X16" s="172">
        <v>1</v>
      </c>
      <c r="Y16" s="172"/>
      <c r="Z16" s="173"/>
      <c r="AA16" s="171">
        <f>IF((AA15+AB15+AC15)&gt;1,1,0)</f>
        <v>0</v>
      </c>
      <c r="AB16" s="172"/>
      <c r="AC16" s="173"/>
      <c r="AD16" s="171">
        <f>IF((AD15+AE15+AF15)&gt;1,1,0)</f>
        <v>1</v>
      </c>
      <c r="AE16" s="172"/>
      <c r="AF16" s="173"/>
      <c r="AG16" s="171">
        <f>IF((AG15+AH15+AI15)&gt;1,1,0)</f>
        <v>1</v>
      </c>
      <c r="AH16" s="172"/>
      <c r="AI16" s="175"/>
      <c r="AJ16" s="20">
        <f>AVERAGE(C16:AI16)</f>
        <v>0.72727272727272729</v>
      </c>
      <c r="AK16" s="62"/>
    </row>
    <row r="17" spans="1:37" s="15" customFormat="1" ht="17.25" customHeight="1" thickBot="1" x14ac:dyDescent="0.3">
      <c r="A17" s="167">
        <f>1+A15</f>
        <v>5</v>
      </c>
      <c r="B17" s="240" t="str">
        <f>+Záv_správa!C32</f>
        <v>Frýdlová Eliška</v>
      </c>
      <c r="C17" s="81"/>
      <c r="D17" s="97"/>
      <c r="E17" s="97"/>
      <c r="F17" s="81"/>
      <c r="G17" s="97"/>
      <c r="H17" s="97"/>
      <c r="I17" s="122">
        <v>1</v>
      </c>
      <c r="J17" s="123">
        <v>0</v>
      </c>
      <c r="K17" s="123">
        <v>1</v>
      </c>
      <c r="L17" s="122">
        <v>0</v>
      </c>
      <c r="M17" s="123">
        <v>0</v>
      </c>
      <c r="N17" s="123">
        <v>0</v>
      </c>
      <c r="O17" s="81"/>
      <c r="P17" s="97"/>
      <c r="Q17" s="97"/>
      <c r="R17" s="81"/>
      <c r="S17" s="97"/>
      <c r="T17" s="97"/>
      <c r="U17" s="81"/>
      <c r="V17" s="97"/>
      <c r="W17" s="100"/>
      <c r="X17" s="101"/>
      <c r="Y17" s="97"/>
      <c r="Z17" s="97"/>
      <c r="AA17" s="81">
        <v>1</v>
      </c>
      <c r="AB17" s="97">
        <v>1</v>
      </c>
      <c r="AC17" s="97">
        <v>1</v>
      </c>
      <c r="AD17" s="122">
        <v>0</v>
      </c>
      <c r="AE17" s="123">
        <v>0</v>
      </c>
      <c r="AF17" s="123">
        <v>1</v>
      </c>
      <c r="AG17" s="81">
        <v>1</v>
      </c>
      <c r="AH17" s="97">
        <v>0</v>
      </c>
      <c r="AI17" s="102">
        <v>1</v>
      </c>
      <c r="AJ17" s="16"/>
      <c r="AK17" s="64">
        <f>SUM(C17:AJ17)/33</f>
        <v>0.24242424242424243</v>
      </c>
    </row>
    <row r="18" spans="1:37" s="12" customFormat="1" ht="23.25" customHeight="1" thickBot="1" x14ac:dyDescent="0.3">
      <c r="A18" s="177"/>
      <c r="B18" s="241"/>
      <c r="C18" s="171">
        <v>1</v>
      </c>
      <c r="D18" s="172"/>
      <c r="E18" s="173"/>
      <c r="F18" s="171">
        <v>1</v>
      </c>
      <c r="G18" s="172"/>
      <c r="H18" s="173"/>
      <c r="I18" s="171">
        <f>IF((I17+J17+K17)&gt;1,1,0)</f>
        <v>1</v>
      </c>
      <c r="J18" s="172"/>
      <c r="K18" s="173"/>
      <c r="L18" s="171">
        <f>IF((L17+M17+N17)&gt;1,1,0)</f>
        <v>0</v>
      </c>
      <c r="M18" s="172"/>
      <c r="N18" s="173"/>
      <c r="O18" s="171">
        <v>1</v>
      </c>
      <c r="P18" s="172"/>
      <c r="Q18" s="173"/>
      <c r="R18" s="171">
        <v>1</v>
      </c>
      <c r="S18" s="172"/>
      <c r="T18" s="173"/>
      <c r="U18" s="171">
        <v>1</v>
      </c>
      <c r="V18" s="172"/>
      <c r="W18" s="174"/>
      <c r="X18" s="172">
        <v>1</v>
      </c>
      <c r="Y18" s="172"/>
      <c r="Z18" s="173"/>
      <c r="AA18" s="171">
        <f>IF((AA17+AB17+AC17)&gt;1,1,0)</f>
        <v>1</v>
      </c>
      <c r="AB18" s="172"/>
      <c r="AC18" s="173"/>
      <c r="AD18" s="171">
        <f>IF((AD17+AE17+AF17)&gt;1,1,0)</f>
        <v>0</v>
      </c>
      <c r="AE18" s="172"/>
      <c r="AF18" s="173"/>
      <c r="AG18" s="171">
        <f>IF((AG17+AH17+AI17)&gt;1,1,0)</f>
        <v>1</v>
      </c>
      <c r="AH18" s="172"/>
      <c r="AI18" s="175"/>
      <c r="AJ18" s="20">
        <f>AVERAGE(C18:AI18)</f>
        <v>0.81818181818181823</v>
      </c>
      <c r="AK18" s="62"/>
    </row>
    <row r="19" spans="1:37" s="15" customFormat="1" ht="17.25" customHeight="1" thickBot="1" x14ac:dyDescent="0.3">
      <c r="A19" s="167">
        <f>1+A17</f>
        <v>6</v>
      </c>
      <c r="B19" s="240" t="str">
        <f>+Záv_správa!C33</f>
        <v>Kozmová Laura</v>
      </c>
      <c r="C19" s="81"/>
      <c r="D19" s="97"/>
      <c r="E19" s="97"/>
      <c r="F19" s="81"/>
      <c r="G19" s="97"/>
      <c r="H19" s="97"/>
      <c r="I19" s="122">
        <v>0</v>
      </c>
      <c r="J19" s="123">
        <v>0</v>
      </c>
      <c r="K19" s="123">
        <v>0</v>
      </c>
      <c r="L19" s="122">
        <v>1</v>
      </c>
      <c r="M19" s="123">
        <v>0</v>
      </c>
      <c r="N19" s="123">
        <v>1</v>
      </c>
      <c r="O19" s="81"/>
      <c r="P19" s="97"/>
      <c r="Q19" s="97"/>
      <c r="R19" s="81"/>
      <c r="S19" s="97"/>
      <c r="T19" s="97"/>
      <c r="U19" s="81"/>
      <c r="V19" s="97"/>
      <c r="W19" s="100"/>
      <c r="X19" s="101"/>
      <c r="Y19" s="97"/>
      <c r="Z19" s="97"/>
      <c r="AA19" s="81">
        <v>0</v>
      </c>
      <c r="AB19" s="97">
        <v>0</v>
      </c>
      <c r="AC19" s="97">
        <v>0</v>
      </c>
      <c r="AD19" s="81">
        <v>0</v>
      </c>
      <c r="AE19" s="97">
        <v>0</v>
      </c>
      <c r="AF19" s="97">
        <v>1</v>
      </c>
      <c r="AG19" s="122">
        <v>1</v>
      </c>
      <c r="AH19" s="123">
        <v>1</v>
      </c>
      <c r="AI19" s="127">
        <v>1</v>
      </c>
      <c r="AJ19" s="16"/>
      <c r="AK19" s="64">
        <f>SUM(C19:AJ19)/33</f>
        <v>0.18181818181818182</v>
      </c>
    </row>
    <row r="20" spans="1:37" s="12" customFormat="1" ht="23.25" customHeight="1" thickBot="1" x14ac:dyDescent="0.3">
      <c r="A20" s="177"/>
      <c r="B20" s="241"/>
      <c r="C20" s="171">
        <v>1</v>
      </c>
      <c r="D20" s="172"/>
      <c r="E20" s="173"/>
      <c r="F20" s="171">
        <v>1</v>
      </c>
      <c r="G20" s="172"/>
      <c r="H20" s="173"/>
      <c r="I20" s="171">
        <f>IF((I19+J19+K19)&gt;1,1,0)</f>
        <v>0</v>
      </c>
      <c r="J20" s="172"/>
      <c r="K20" s="173"/>
      <c r="L20" s="171">
        <f>IF((L19+M19+N19)&gt;1,1,0)</f>
        <v>1</v>
      </c>
      <c r="M20" s="172"/>
      <c r="N20" s="173"/>
      <c r="O20" s="171">
        <v>1</v>
      </c>
      <c r="P20" s="172"/>
      <c r="Q20" s="173"/>
      <c r="R20" s="171">
        <v>1</v>
      </c>
      <c r="S20" s="172"/>
      <c r="T20" s="173"/>
      <c r="U20" s="171">
        <v>1</v>
      </c>
      <c r="V20" s="172"/>
      <c r="W20" s="174"/>
      <c r="X20" s="172">
        <v>1</v>
      </c>
      <c r="Y20" s="172"/>
      <c r="Z20" s="173"/>
      <c r="AA20" s="171">
        <f>IF((AA19+AB19+AC19)&gt;1,1,0)</f>
        <v>0</v>
      </c>
      <c r="AB20" s="172"/>
      <c r="AC20" s="173"/>
      <c r="AD20" s="171">
        <f>IF((AD19+AE19+AF19)&gt;1,1,0)</f>
        <v>0</v>
      </c>
      <c r="AE20" s="172"/>
      <c r="AF20" s="173"/>
      <c r="AG20" s="171">
        <f>IF((AG19+AH19+AI19)&gt;1,1,0)</f>
        <v>1</v>
      </c>
      <c r="AH20" s="172"/>
      <c r="AI20" s="175"/>
      <c r="AJ20" s="20">
        <f>AVERAGE(C20:AI20)</f>
        <v>0.72727272727272729</v>
      </c>
      <c r="AK20" s="62"/>
    </row>
    <row r="21" spans="1:37" s="15" customFormat="1" ht="17.25" customHeight="1" thickBot="1" x14ac:dyDescent="0.3">
      <c r="A21" s="167">
        <f>1+A19</f>
        <v>7</v>
      </c>
      <c r="B21" s="238"/>
      <c r="C21" s="81">
        <v>0</v>
      </c>
      <c r="D21" s="97">
        <v>0</v>
      </c>
      <c r="E21" s="97">
        <v>0</v>
      </c>
      <c r="F21" s="81">
        <v>0</v>
      </c>
      <c r="G21" s="97">
        <v>0</v>
      </c>
      <c r="H21" s="97">
        <v>0</v>
      </c>
      <c r="I21" s="81">
        <v>0</v>
      </c>
      <c r="J21" s="97">
        <v>0</v>
      </c>
      <c r="K21" s="97">
        <v>0</v>
      </c>
      <c r="L21" s="81">
        <v>0</v>
      </c>
      <c r="M21" s="97">
        <v>0</v>
      </c>
      <c r="N21" s="97">
        <v>0</v>
      </c>
      <c r="O21" s="81">
        <v>0</v>
      </c>
      <c r="P21" s="97">
        <v>0</v>
      </c>
      <c r="Q21" s="97">
        <v>0</v>
      </c>
      <c r="R21" s="81">
        <v>0</v>
      </c>
      <c r="S21" s="97">
        <v>0</v>
      </c>
      <c r="T21" s="97">
        <v>0</v>
      </c>
      <c r="U21" s="81">
        <v>0</v>
      </c>
      <c r="V21" s="97">
        <v>0</v>
      </c>
      <c r="W21" s="100">
        <v>0</v>
      </c>
      <c r="X21" s="101">
        <v>0</v>
      </c>
      <c r="Y21" s="97">
        <v>0</v>
      </c>
      <c r="Z21" s="97">
        <v>0</v>
      </c>
      <c r="AA21" s="81">
        <v>0</v>
      </c>
      <c r="AB21" s="97">
        <v>0</v>
      </c>
      <c r="AC21" s="97">
        <v>0</v>
      </c>
      <c r="AD21" s="81">
        <v>0</v>
      </c>
      <c r="AE21" s="97">
        <v>0</v>
      </c>
      <c r="AF21" s="97">
        <v>0</v>
      </c>
      <c r="AG21" s="81">
        <v>0</v>
      </c>
      <c r="AH21" s="97">
        <v>0</v>
      </c>
      <c r="AI21" s="102">
        <v>0</v>
      </c>
      <c r="AJ21" s="16"/>
      <c r="AK21" s="64">
        <f>SUM(C21:AJ21)/33</f>
        <v>0</v>
      </c>
    </row>
    <row r="22" spans="1:37" s="12" customFormat="1" ht="23.25" customHeight="1" thickBot="1" x14ac:dyDescent="0.3">
      <c r="A22" s="177"/>
      <c r="B22" s="239"/>
      <c r="C22" s="171">
        <f>IF((C21+D21+E21)&gt;1,1,0)</f>
        <v>0</v>
      </c>
      <c r="D22" s="172"/>
      <c r="E22" s="173"/>
      <c r="F22" s="171">
        <f>IF((F21+G21+H21)&gt;1,1,0)</f>
        <v>0</v>
      </c>
      <c r="G22" s="172"/>
      <c r="H22" s="173"/>
      <c r="I22" s="171">
        <f>IF((I21+J21+K21)&gt;1,1,0)</f>
        <v>0</v>
      </c>
      <c r="J22" s="172"/>
      <c r="K22" s="173"/>
      <c r="L22" s="171">
        <f>IF((L21+M21+N21)&gt;1,1,0)</f>
        <v>0</v>
      </c>
      <c r="M22" s="172"/>
      <c r="N22" s="173"/>
      <c r="O22" s="171">
        <f>IF((O21+P21+Q21)&gt;1,1,0)</f>
        <v>0</v>
      </c>
      <c r="P22" s="172"/>
      <c r="Q22" s="173"/>
      <c r="R22" s="171">
        <f>IF((R21+S21+T21)&gt;1,1,0)</f>
        <v>0</v>
      </c>
      <c r="S22" s="172"/>
      <c r="T22" s="173"/>
      <c r="U22" s="171">
        <f>IF((U21+V21+W21)&gt;1,1,0)</f>
        <v>0</v>
      </c>
      <c r="V22" s="172"/>
      <c r="W22" s="174"/>
      <c r="X22" s="172">
        <f>IF((X21+Y21+Z21)&gt;1,1,0)</f>
        <v>0</v>
      </c>
      <c r="Y22" s="172"/>
      <c r="Z22" s="173"/>
      <c r="AA22" s="171">
        <f>IF((AA21+AB21+AC21)&gt;1,1,0)</f>
        <v>0</v>
      </c>
      <c r="AB22" s="172"/>
      <c r="AC22" s="173"/>
      <c r="AD22" s="171">
        <f>IF((AD21+AE21+AF21)&gt;1,1,0)</f>
        <v>0</v>
      </c>
      <c r="AE22" s="172"/>
      <c r="AF22" s="173"/>
      <c r="AG22" s="171">
        <f>IF((AG21+AH21+AI21)&gt;1,1,0)</f>
        <v>0</v>
      </c>
      <c r="AH22" s="172"/>
      <c r="AI22" s="175"/>
      <c r="AJ22" s="20">
        <f>AVERAGE(C22:AI22)</f>
        <v>0</v>
      </c>
      <c r="AK22" s="62"/>
    </row>
    <row r="23" spans="1:37" s="15" customFormat="1" ht="17.25" customHeight="1" thickBot="1" x14ac:dyDescent="0.3">
      <c r="A23" s="167">
        <f>1+A21</f>
        <v>8</v>
      </c>
      <c r="B23" s="238"/>
      <c r="C23" s="81">
        <v>0</v>
      </c>
      <c r="D23" s="97">
        <v>0</v>
      </c>
      <c r="E23" s="97">
        <v>0</v>
      </c>
      <c r="F23" s="81">
        <v>0</v>
      </c>
      <c r="G23" s="97">
        <v>0</v>
      </c>
      <c r="H23" s="97">
        <v>0</v>
      </c>
      <c r="I23" s="81">
        <v>0</v>
      </c>
      <c r="J23" s="97">
        <v>0</v>
      </c>
      <c r="K23" s="97">
        <v>0</v>
      </c>
      <c r="L23" s="81">
        <v>0</v>
      </c>
      <c r="M23" s="97">
        <v>0</v>
      </c>
      <c r="N23" s="97">
        <v>0</v>
      </c>
      <c r="O23" s="81">
        <v>0</v>
      </c>
      <c r="P23" s="97">
        <v>0</v>
      </c>
      <c r="Q23" s="97">
        <v>0</v>
      </c>
      <c r="R23" s="81">
        <v>0</v>
      </c>
      <c r="S23" s="97">
        <v>0</v>
      </c>
      <c r="T23" s="97">
        <v>0</v>
      </c>
      <c r="U23" s="81">
        <v>0</v>
      </c>
      <c r="V23" s="97">
        <v>0</v>
      </c>
      <c r="W23" s="100">
        <v>0</v>
      </c>
      <c r="X23" s="101">
        <v>0</v>
      </c>
      <c r="Y23" s="97">
        <v>0</v>
      </c>
      <c r="Z23" s="97">
        <v>0</v>
      </c>
      <c r="AA23" s="81">
        <v>0</v>
      </c>
      <c r="AB23" s="97">
        <v>0</v>
      </c>
      <c r="AC23" s="97">
        <v>0</v>
      </c>
      <c r="AD23" s="81">
        <v>0</v>
      </c>
      <c r="AE23" s="97">
        <v>0</v>
      </c>
      <c r="AF23" s="97">
        <v>0</v>
      </c>
      <c r="AG23" s="81">
        <v>0</v>
      </c>
      <c r="AH23" s="97">
        <v>0</v>
      </c>
      <c r="AI23" s="102">
        <v>0</v>
      </c>
      <c r="AJ23" s="16"/>
      <c r="AK23" s="64">
        <f>SUM(C23:AJ23)/33</f>
        <v>0</v>
      </c>
    </row>
    <row r="24" spans="1:37" s="12" customFormat="1" ht="23.25" customHeight="1" thickBot="1" x14ac:dyDescent="0.3">
      <c r="A24" s="177"/>
      <c r="B24" s="239"/>
      <c r="C24" s="171">
        <f>IF((C23+D23+E23)&gt;1,1,0)</f>
        <v>0</v>
      </c>
      <c r="D24" s="172"/>
      <c r="E24" s="173"/>
      <c r="F24" s="171">
        <f>IF((F23+G23+H23)&gt;1,1,0)</f>
        <v>0</v>
      </c>
      <c r="G24" s="172"/>
      <c r="H24" s="173"/>
      <c r="I24" s="171">
        <f>IF((I23+J23+K23)&gt;1,1,0)</f>
        <v>0</v>
      </c>
      <c r="J24" s="172"/>
      <c r="K24" s="173"/>
      <c r="L24" s="171">
        <f>IF((L23+M23+N23)&gt;1,1,0)</f>
        <v>0</v>
      </c>
      <c r="M24" s="172"/>
      <c r="N24" s="173"/>
      <c r="O24" s="171">
        <f>IF((O23+P23+Q23)&gt;1,1,0)</f>
        <v>0</v>
      </c>
      <c r="P24" s="172"/>
      <c r="Q24" s="173"/>
      <c r="R24" s="171">
        <f>IF((R23+S23+T23)&gt;1,1,0)</f>
        <v>0</v>
      </c>
      <c r="S24" s="172"/>
      <c r="T24" s="173"/>
      <c r="U24" s="171">
        <f>IF((U23+V23+W23)&gt;1,1,0)</f>
        <v>0</v>
      </c>
      <c r="V24" s="172"/>
      <c r="W24" s="174"/>
      <c r="X24" s="172">
        <f>IF((X23+Y23+Z23)&gt;1,1,0)</f>
        <v>0</v>
      </c>
      <c r="Y24" s="172"/>
      <c r="Z24" s="173"/>
      <c r="AA24" s="171">
        <f>IF((AA23+AB23+AC23)&gt;1,1,0)</f>
        <v>0</v>
      </c>
      <c r="AB24" s="172"/>
      <c r="AC24" s="173"/>
      <c r="AD24" s="171">
        <f>IF((AD23+AE23+AF23)&gt;1,1,0)</f>
        <v>0</v>
      </c>
      <c r="AE24" s="172"/>
      <c r="AF24" s="173"/>
      <c r="AG24" s="171">
        <f>IF((AG23+AH23+AI23)&gt;1,1,0)</f>
        <v>0</v>
      </c>
      <c r="AH24" s="172"/>
      <c r="AI24" s="175"/>
      <c r="AJ24" s="20">
        <f>AVERAGE(C24:AI24)</f>
        <v>0</v>
      </c>
      <c r="AK24" s="62"/>
    </row>
    <row r="25" spans="1:37" s="15" customFormat="1" ht="17.25" customHeight="1" thickBot="1" x14ac:dyDescent="0.3">
      <c r="A25" s="167">
        <f>1+A23</f>
        <v>9</v>
      </c>
      <c r="B25" s="238"/>
      <c r="C25" s="13"/>
      <c r="D25" s="14"/>
      <c r="E25" s="14"/>
      <c r="F25" s="13"/>
      <c r="G25" s="14"/>
      <c r="H25" s="14"/>
      <c r="I25" s="13">
        <v>0</v>
      </c>
      <c r="J25" s="14">
        <v>0</v>
      </c>
      <c r="K25" s="14">
        <v>0</v>
      </c>
      <c r="L25" s="41">
        <v>0</v>
      </c>
      <c r="M25" s="42">
        <v>0</v>
      </c>
      <c r="N25" s="42">
        <v>0</v>
      </c>
      <c r="O25" s="13"/>
      <c r="P25" s="14"/>
      <c r="Q25" s="14"/>
      <c r="R25" s="13"/>
      <c r="S25" s="14"/>
      <c r="T25" s="14"/>
      <c r="U25" s="13"/>
      <c r="V25" s="14"/>
      <c r="W25" s="54"/>
      <c r="X25" s="49"/>
      <c r="Y25" s="14"/>
      <c r="Z25" s="14"/>
      <c r="AA25" s="13">
        <v>0</v>
      </c>
      <c r="AB25" s="14">
        <v>0</v>
      </c>
      <c r="AC25" s="14">
        <v>0</v>
      </c>
      <c r="AD25" s="13">
        <v>0</v>
      </c>
      <c r="AE25" s="14">
        <v>0</v>
      </c>
      <c r="AF25" s="14">
        <v>0</v>
      </c>
      <c r="AG25" s="13">
        <v>0</v>
      </c>
      <c r="AH25" s="14">
        <v>0</v>
      </c>
      <c r="AI25" s="21">
        <v>0</v>
      </c>
      <c r="AJ25" s="16"/>
      <c r="AK25" s="64"/>
    </row>
    <row r="26" spans="1:37" s="12" customFormat="1" ht="23.25" customHeight="1" thickBot="1" x14ac:dyDescent="0.3">
      <c r="A26" s="177"/>
      <c r="B26" s="239"/>
      <c r="C26" s="171">
        <v>1</v>
      </c>
      <c r="D26" s="172"/>
      <c r="E26" s="173"/>
      <c r="F26" s="171">
        <v>1</v>
      </c>
      <c r="G26" s="172"/>
      <c r="H26" s="173"/>
      <c r="I26" s="171">
        <f>IF((I25+J25+K25)&gt;1,1,0)</f>
        <v>0</v>
      </c>
      <c r="J26" s="172"/>
      <c r="K26" s="173"/>
      <c r="L26" s="171">
        <f>IF((L25+M25+N25)&gt;1,1,0)</f>
        <v>0</v>
      </c>
      <c r="M26" s="172"/>
      <c r="N26" s="173"/>
      <c r="O26" s="171">
        <v>1</v>
      </c>
      <c r="P26" s="172"/>
      <c r="Q26" s="173"/>
      <c r="R26" s="171">
        <v>1</v>
      </c>
      <c r="S26" s="172"/>
      <c r="T26" s="173"/>
      <c r="U26" s="171">
        <v>1</v>
      </c>
      <c r="V26" s="172"/>
      <c r="W26" s="174"/>
      <c r="X26" s="172">
        <v>1</v>
      </c>
      <c r="Y26" s="172"/>
      <c r="Z26" s="173"/>
      <c r="AA26" s="171">
        <f>IF((AA25+AB25+AC25)&gt;1,1,0)</f>
        <v>0</v>
      </c>
      <c r="AB26" s="172"/>
      <c r="AC26" s="173"/>
      <c r="AD26" s="171">
        <f>IF((AD25+AE25+AF25)&gt;1,1,0)</f>
        <v>0</v>
      </c>
      <c r="AE26" s="172"/>
      <c r="AF26" s="173"/>
      <c r="AG26" s="171">
        <f>IF((AG25+AH25+AI25)&gt;1,1,0)</f>
        <v>0</v>
      </c>
      <c r="AH26" s="172"/>
      <c r="AI26" s="175"/>
      <c r="AJ26" s="20">
        <f>AVERAGE(C26:AI26)</f>
        <v>0.54545454545454541</v>
      </c>
      <c r="AK26" s="62"/>
    </row>
    <row r="27" spans="1:37" ht="21.75" customHeight="1" x14ac:dyDescent="0.25">
      <c r="C27" s="235">
        <f>+(C10+C12+C14+C16+C18+C20+C22+C24)/6</f>
        <v>1</v>
      </c>
      <c r="D27" s="235"/>
      <c r="E27" s="235"/>
      <c r="F27" s="235">
        <f t="shared" ref="F27" si="0">+(F10+F12+F14+F16+F18+F20+F22+F24)/6</f>
        <v>1</v>
      </c>
      <c r="G27" s="235"/>
      <c r="H27" s="235"/>
      <c r="I27" s="235">
        <f t="shared" ref="I27" si="1">+(I10+I12+I14+I16+I18+I20+I22+I24)/6</f>
        <v>0.66666666666666663</v>
      </c>
      <c r="J27" s="235"/>
      <c r="K27" s="235"/>
      <c r="L27" s="235">
        <f t="shared" ref="L27" si="2">+(L10+L12+L14+L16+L18+L20+L22+L24)/6</f>
        <v>0.66666666666666663</v>
      </c>
      <c r="M27" s="235"/>
      <c r="N27" s="235"/>
      <c r="O27" s="235">
        <f t="shared" ref="O27" si="3">+(O10+O12+O14+O16+O18+O20+O22+O24)/6</f>
        <v>0.83333333333333337</v>
      </c>
      <c r="P27" s="235"/>
      <c r="Q27" s="235"/>
      <c r="R27" s="235">
        <f t="shared" ref="R27" si="4">+(R10+R12+R14+R16+R18+R20+R22+R24)/6</f>
        <v>1</v>
      </c>
      <c r="S27" s="235"/>
      <c r="T27" s="235"/>
      <c r="U27" s="235">
        <f t="shared" ref="U27" si="5">+(U10+U12+U14+U16+U18+U20+U22+U24)/6</f>
        <v>1</v>
      </c>
      <c r="V27" s="235"/>
      <c r="W27" s="235"/>
      <c r="X27" s="235">
        <f t="shared" ref="X27" si="6">+(X10+X12+X14+X16+X18+X20+X22+X24)/6</f>
        <v>1</v>
      </c>
      <c r="Y27" s="235"/>
      <c r="Z27" s="235"/>
      <c r="AA27" s="235">
        <f t="shared" ref="AA27" si="7">+(AA10+AA12+AA14+AA16+AA18+AA20+AA22+AA24)/6</f>
        <v>0.66666666666666663</v>
      </c>
      <c r="AB27" s="235"/>
      <c r="AC27" s="235"/>
      <c r="AD27" s="235">
        <f t="shared" ref="AD27" si="8">+(AD10+AD12+AD14+AD16+AD18+AD20+AD22+AD24)/6</f>
        <v>0.66666666666666663</v>
      </c>
      <c r="AE27" s="235"/>
      <c r="AF27" s="235"/>
      <c r="AG27" s="235">
        <f t="shared" ref="AG27" si="9">+(AG10+AG12+AG14+AG16+AG18+AG20+AG22+AG24)/6</f>
        <v>1</v>
      </c>
      <c r="AH27" s="235"/>
      <c r="AI27" s="235"/>
    </row>
    <row r="28" spans="1:37" ht="21.75" customHeight="1" x14ac:dyDescent="0.25">
      <c r="C28" s="234" t="s">
        <v>35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34" t="s">
        <v>36</v>
      </c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7" ht="27" customHeight="1" x14ac:dyDescent="0.25">
      <c r="C29" s="194">
        <f>AVERAGE(C27:W27)</f>
        <v>0.88095238095238082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4">
        <f>AVERAGE(X27:AI27)</f>
        <v>0.83333333333333326</v>
      </c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</row>
    <row r="30" spans="1:37" ht="42.75" customHeight="1" x14ac:dyDescent="0.25"/>
    <row r="31" spans="1:37" ht="21" thickBot="1" x14ac:dyDescent="0.35">
      <c r="A31" s="8" t="s">
        <v>8</v>
      </c>
      <c r="AA31" s="9" t="s">
        <v>4</v>
      </c>
    </row>
    <row r="32" spans="1:37" ht="15.75" customHeight="1" x14ac:dyDescent="0.25">
      <c r="AA32" s="43"/>
      <c r="AB32" s="44"/>
      <c r="AC32" s="44"/>
      <c r="AD32" s="44"/>
      <c r="AE32" s="44"/>
      <c r="AF32" s="44"/>
      <c r="AG32" s="44"/>
      <c r="AH32" s="44"/>
      <c r="AI32" s="44"/>
      <c r="AJ32" s="38"/>
    </row>
    <row r="33" spans="1:36" ht="15.75" customHeight="1" x14ac:dyDescent="0.25">
      <c r="AA33" s="45"/>
      <c r="AB33" s="46"/>
      <c r="AC33" s="46"/>
      <c r="AD33" s="46"/>
      <c r="AE33" s="46"/>
      <c r="AF33" s="46"/>
      <c r="AG33" s="46"/>
      <c r="AH33" s="46"/>
      <c r="AI33" s="46"/>
      <c r="AJ33" s="39"/>
    </row>
    <row r="34" spans="1:36" ht="15.75" customHeight="1" x14ac:dyDescent="0.25">
      <c r="AA34" s="45"/>
      <c r="AB34" s="46"/>
      <c r="AC34" s="46"/>
      <c r="AD34" s="46"/>
      <c r="AE34" s="46"/>
      <c r="AF34" s="46"/>
      <c r="AG34" s="46"/>
      <c r="AH34" s="46"/>
      <c r="AI34" s="46"/>
      <c r="AJ34" s="39"/>
    </row>
    <row r="35" spans="1:36" ht="15.75" customHeight="1" thickBot="1" x14ac:dyDescent="0.3">
      <c r="AA35" s="47"/>
      <c r="AB35" s="48"/>
      <c r="AC35" s="48"/>
      <c r="AD35" s="48"/>
      <c r="AE35" s="48"/>
      <c r="AF35" s="48"/>
      <c r="AG35" s="48"/>
      <c r="AH35" s="48"/>
      <c r="AI35" s="48"/>
      <c r="AJ35" s="40"/>
    </row>
    <row r="36" spans="1:36" x14ac:dyDescent="0.25">
      <c r="A36">
        <v>1</v>
      </c>
      <c r="B36" s="98" t="s">
        <v>219</v>
      </c>
    </row>
    <row r="37" spans="1:36" x14ac:dyDescent="0.25">
      <c r="A37">
        <v>2</v>
      </c>
      <c r="B37" s="98" t="s">
        <v>220</v>
      </c>
    </row>
    <row r="38" spans="1:36" x14ac:dyDescent="0.25">
      <c r="A38">
        <v>3</v>
      </c>
      <c r="B38" s="98" t="s">
        <v>10</v>
      </c>
    </row>
  </sheetData>
  <mergeCells count="160">
    <mergeCell ref="AD10:AF10"/>
    <mergeCell ref="AG10:AI10"/>
    <mergeCell ref="U10:W10"/>
    <mergeCell ref="A9:A10"/>
    <mergeCell ref="B9:B10"/>
    <mergeCell ref="C10:E10"/>
    <mergeCell ref="C8:E8"/>
    <mergeCell ref="F8:H8"/>
    <mergeCell ref="I8:K8"/>
    <mergeCell ref="L8:N8"/>
    <mergeCell ref="AA10:AC10"/>
    <mergeCell ref="A1:AJ2"/>
    <mergeCell ref="AG4:AI4"/>
    <mergeCell ref="A5:B5"/>
    <mergeCell ref="C5:U5"/>
    <mergeCell ref="V5:AB5"/>
    <mergeCell ref="AG5:AI5"/>
    <mergeCell ref="U8:W8"/>
    <mergeCell ref="X8:Z8"/>
    <mergeCell ref="AA8:AC8"/>
    <mergeCell ref="AD8:AF8"/>
    <mergeCell ref="AG8:AI8"/>
    <mergeCell ref="O8:Q8"/>
    <mergeCell ref="R8:T8"/>
    <mergeCell ref="AD7:AF7"/>
    <mergeCell ref="AG7:AI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13:A14"/>
    <mergeCell ref="B13:B14"/>
    <mergeCell ref="C14:E14"/>
    <mergeCell ref="F14:H14"/>
    <mergeCell ref="I14:K14"/>
    <mergeCell ref="AD14:AF14"/>
    <mergeCell ref="U14:W14"/>
    <mergeCell ref="X14:Z14"/>
    <mergeCell ref="AA14:AC14"/>
    <mergeCell ref="U12:W12"/>
    <mergeCell ref="X12:Z12"/>
    <mergeCell ref="AA12:AC12"/>
    <mergeCell ref="X10:Z10"/>
    <mergeCell ref="A11:A12"/>
    <mergeCell ref="B11:B12"/>
    <mergeCell ref="C12:E12"/>
    <mergeCell ref="F12:H12"/>
    <mergeCell ref="I12:K12"/>
    <mergeCell ref="L12:N12"/>
    <mergeCell ref="O12:Q12"/>
    <mergeCell ref="R12:T12"/>
    <mergeCell ref="L10:N10"/>
    <mergeCell ref="I10:K10"/>
    <mergeCell ref="R10:T10"/>
    <mergeCell ref="F10:H10"/>
    <mergeCell ref="O10:Q10"/>
    <mergeCell ref="C18:E18"/>
    <mergeCell ref="F18:H18"/>
    <mergeCell ref="I18:K18"/>
    <mergeCell ref="AD18:AF18"/>
    <mergeCell ref="AG18:AI18"/>
    <mergeCell ref="U18:W18"/>
    <mergeCell ref="X18:Z18"/>
    <mergeCell ref="AA18:AC18"/>
    <mergeCell ref="AD12:AF12"/>
    <mergeCell ref="U16:W16"/>
    <mergeCell ref="X16:Z16"/>
    <mergeCell ref="AA16:AC16"/>
    <mergeCell ref="L18:N18"/>
    <mergeCell ref="O18:Q18"/>
    <mergeCell ref="R18:T18"/>
    <mergeCell ref="AD16:AF16"/>
    <mergeCell ref="AG16:AI16"/>
    <mergeCell ref="AG12:AI12"/>
    <mergeCell ref="AG14:AI14"/>
    <mergeCell ref="O16:Q16"/>
    <mergeCell ref="R16:T16"/>
    <mergeCell ref="L14:N14"/>
    <mergeCell ref="O14:Q14"/>
    <mergeCell ref="R14:T14"/>
    <mergeCell ref="AD22:AF22"/>
    <mergeCell ref="AG22:AI22"/>
    <mergeCell ref="U22:W22"/>
    <mergeCell ref="X22:Z22"/>
    <mergeCell ref="AA22:AC22"/>
    <mergeCell ref="A15:A16"/>
    <mergeCell ref="B15:B16"/>
    <mergeCell ref="C16:E16"/>
    <mergeCell ref="F16:H16"/>
    <mergeCell ref="I16:K16"/>
    <mergeCell ref="L16:N16"/>
    <mergeCell ref="AA20:AC20"/>
    <mergeCell ref="AD20:AF20"/>
    <mergeCell ref="AG20:AI20"/>
    <mergeCell ref="A19:A20"/>
    <mergeCell ref="B19:B20"/>
    <mergeCell ref="C20:E20"/>
    <mergeCell ref="F20:H20"/>
    <mergeCell ref="I20:K20"/>
    <mergeCell ref="L20:N20"/>
    <mergeCell ref="O20:Q20"/>
    <mergeCell ref="R20:T20"/>
    <mergeCell ref="A17:A18"/>
    <mergeCell ref="B17:B18"/>
    <mergeCell ref="A23:A24"/>
    <mergeCell ref="B23:B24"/>
    <mergeCell ref="C24:E24"/>
    <mergeCell ref="F24:H24"/>
    <mergeCell ref="I24:K24"/>
    <mergeCell ref="L24:N24"/>
    <mergeCell ref="O24:Q24"/>
    <mergeCell ref="R24:T24"/>
    <mergeCell ref="L22:N22"/>
    <mergeCell ref="O22:Q22"/>
    <mergeCell ref="R22:T22"/>
    <mergeCell ref="A21:A22"/>
    <mergeCell ref="B21:B22"/>
    <mergeCell ref="C22:E22"/>
    <mergeCell ref="F22:H22"/>
    <mergeCell ref="I22:K22"/>
    <mergeCell ref="AG27:AI27"/>
    <mergeCell ref="A25:A26"/>
    <mergeCell ref="B25:B26"/>
    <mergeCell ref="C26:E26"/>
    <mergeCell ref="F26:H26"/>
    <mergeCell ref="I26:K26"/>
    <mergeCell ref="AD26:AF26"/>
    <mergeCell ref="AG26:AI26"/>
    <mergeCell ref="U26:W26"/>
    <mergeCell ref="X26:Z26"/>
    <mergeCell ref="AA26:AC26"/>
    <mergeCell ref="U20:W20"/>
    <mergeCell ref="X20:Z20"/>
    <mergeCell ref="C29:W29"/>
    <mergeCell ref="X29:AI29"/>
    <mergeCell ref="C28:W28"/>
    <mergeCell ref="X28:AI28"/>
    <mergeCell ref="L26:N26"/>
    <mergeCell ref="O26:Q26"/>
    <mergeCell ref="R26:T26"/>
    <mergeCell ref="U24:W24"/>
    <mergeCell ref="X24:Z24"/>
    <mergeCell ref="AA24:AC24"/>
    <mergeCell ref="AD24:AF24"/>
    <mergeCell ref="AG24:AI24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</mergeCells>
  <conditionalFormatting sqref="C10:AI10">
    <cfRule type="cellIs" dxfId="119" priority="67" operator="equal">
      <formula>0</formula>
    </cfRule>
  </conditionalFormatting>
  <conditionalFormatting sqref="C12:AI12">
    <cfRule type="cellIs" dxfId="118" priority="66" operator="equal">
      <formula>0</formula>
    </cfRule>
  </conditionalFormatting>
  <conditionalFormatting sqref="AJ26">
    <cfRule type="cellIs" dxfId="117" priority="31" operator="between">
      <formula>0.8</formula>
      <formula>1</formula>
    </cfRule>
    <cfRule type="cellIs" dxfId="116" priority="32" operator="between">
      <formula>0.5</formula>
      <formula>0.7999</formula>
    </cfRule>
    <cfRule type="cellIs" dxfId="115" priority="33" operator="between">
      <formula>0</formula>
      <formula>0.4999</formula>
    </cfRule>
  </conditionalFormatting>
  <conditionalFormatting sqref="AJ10">
    <cfRule type="cellIs" dxfId="114" priority="55" operator="between">
      <formula>0.8</formula>
      <formula>1</formula>
    </cfRule>
    <cfRule type="cellIs" dxfId="113" priority="56" operator="between">
      <formula>0.5</formula>
      <formula>0.7999</formula>
    </cfRule>
    <cfRule type="cellIs" dxfId="112" priority="57" operator="between">
      <formula>0</formula>
      <formula>0.4999</formula>
    </cfRule>
  </conditionalFormatting>
  <conditionalFormatting sqref="AJ12">
    <cfRule type="cellIs" dxfId="111" priority="52" operator="between">
      <formula>0.8</formula>
      <formula>1</formula>
    </cfRule>
    <cfRule type="cellIs" dxfId="110" priority="53" operator="between">
      <formula>0.5</formula>
      <formula>0.7999</formula>
    </cfRule>
    <cfRule type="cellIs" dxfId="109" priority="54" operator="between">
      <formula>0</formula>
      <formula>0.4999</formula>
    </cfRule>
  </conditionalFormatting>
  <conditionalFormatting sqref="C27:AI27">
    <cfRule type="top10" dxfId="108" priority="30" percent="1" bottom="1" rank="10"/>
  </conditionalFormatting>
  <conditionalFormatting sqref="C26:AI26">
    <cfRule type="cellIs" dxfId="107" priority="29" operator="equal">
      <formula>0</formula>
    </cfRule>
  </conditionalFormatting>
  <conditionalFormatting sqref="AJ14">
    <cfRule type="cellIs" dxfId="106" priority="25" operator="between">
      <formula>0.8</formula>
      <formula>1</formula>
    </cfRule>
    <cfRule type="cellIs" dxfId="105" priority="26" operator="between">
      <formula>0.5</formula>
      <formula>0.7999</formula>
    </cfRule>
    <cfRule type="cellIs" dxfId="104" priority="27" operator="between">
      <formula>0</formula>
      <formula>0.4999</formula>
    </cfRule>
  </conditionalFormatting>
  <conditionalFormatting sqref="AJ16">
    <cfRule type="cellIs" dxfId="103" priority="21" operator="between">
      <formula>0.8</formula>
      <formula>1</formula>
    </cfRule>
    <cfRule type="cellIs" dxfId="102" priority="22" operator="between">
      <formula>0.5</formula>
      <formula>0.7999</formula>
    </cfRule>
    <cfRule type="cellIs" dxfId="101" priority="23" operator="between">
      <formula>0</formula>
      <formula>0.4999</formula>
    </cfRule>
  </conditionalFormatting>
  <conditionalFormatting sqref="AJ18">
    <cfRule type="cellIs" dxfId="100" priority="17" operator="between">
      <formula>0.8</formula>
      <formula>1</formula>
    </cfRule>
    <cfRule type="cellIs" dxfId="99" priority="18" operator="between">
      <formula>0.5</formula>
      <formula>0.7999</formula>
    </cfRule>
    <cfRule type="cellIs" dxfId="98" priority="19" operator="between">
      <formula>0</formula>
      <formula>0.4999</formula>
    </cfRule>
  </conditionalFormatting>
  <conditionalFormatting sqref="AJ20">
    <cfRule type="cellIs" dxfId="97" priority="13" operator="between">
      <formula>0.8</formula>
      <formula>1</formula>
    </cfRule>
    <cfRule type="cellIs" dxfId="96" priority="14" operator="between">
      <formula>0.5</formula>
      <formula>0.7999</formula>
    </cfRule>
    <cfRule type="cellIs" dxfId="95" priority="15" operator="between">
      <formula>0</formula>
      <formula>0.4999</formula>
    </cfRule>
  </conditionalFormatting>
  <conditionalFormatting sqref="C22:AI22">
    <cfRule type="cellIs" dxfId="94" priority="12" operator="equal">
      <formula>0</formula>
    </cfRule>
  </conditionalFormatting>
  <conditionalFormatting sqref="AJ22">
    <cfRule type="cellIs" dxfId="93" priority="9" operator="between">
      <formula>0.8</formula>
      <formula>1</formula>
    </cfRule>
    <cfRule type="cellIs" dxfId="92" priority="10" operator="between">
      <formula>0.5</formula>
      <formula>0.7999</formula>
    </cfRule>
    <cfRule type="cellIs" dxfId="91" priority="11" operator="between">
      <formula>0</formula>
      <formula>0.4999</formula>
    </cfRule>
  </conditionalFormatting>
  <conditionalFormatting sqref="C24:AI24">
    <cfRule type="cellIs" dxfId="90" priority="8" operator="equal">
      <formula>0</formula>
    </cfRule>
  </conditionalFormatting>
  <conditionalFormatting sqref="AJ24">
    <cfRule type="cellIs" dxfId="89" priority="5" operator="between">
      <formula>0.8</formula>
      <formula>1</formula>
    </cfRule>
    <cfRule type="cellIs" dxfId="88" priority="6" operator="between">
      <formula>0.5</formula>
      <formula>0.7999</formula>
    </cfRule>
    <cfRule type="cellIs" dxfId="87" priority="7" operator="between">
      <formula>0</formula>
      <formula>0.4999</formula>
    </cfRule>
  </conditionalFormatting>
  <conditionalFormatting sqref="C14:AI14">
    <cfRule type="cellIs" dxfId="86" priority="4" operator="equal">
      <formula>0</formula>
    </cfRule>
  </conditionalFormatting>
  <conditionalFormatting sqref="C16:AI16">
    <cfRule type="cellIs" dxfId="85" priority="3" operator="equal">
      <formula>0</formula>
    </cfRule>
  </conditionalFormatting>
  <conditionalFormatting sqref="C18:AI18">
    <cfRule type="cellIs" dxfId="84" priority="2" operator="equal">
      <formula>0</formula>
    </cfRule>
  </conditionalFormatting>
  <conditionalFormatting sqref="C20:AI20">
    <cfRule type="cellIs" dxfId="83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headerFooter>
    <oddHeader>&amp;L&amp;G</oddHeader>
    <oddFooter>&amp;R&amp;D 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52"/>
  <sheetViews>
    <sheetView topLeftCell="A16" zoomScale="60" zoomScaleNormal="60" zoomScaleSheetLayoutView="70" workbookViewId="0">
      <selection activeCell="C41" sqref="C41:E41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10.140625" customWidth="1"/>
    <col min="34" max="34" width="9.140625" style="56"/>
  </cols>
  <sheetData>
    <row r="1" spans="1:34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57"/>
    </row>
    <row r="3" spans="1:34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H3" s="58"/>
    </row>
    <row r="4" spans="1:34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  <c r="AH4" s="59"/>
    </row>
    <row r="5" spans="1:34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7</v>
      </c>
      <c r="AE5" s="155"/>
      <c r="AF5" s="156"/>
      <c r="AH5" s="59"/>
    </row>
    <row r="6" spans="1:34" s="3" customFormat="1" ht="18.75" customHeight="1" x14ac:dyDescent="0.25">
      <c r="A6" s="80"/>
      <c r="B6" s="80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C6" s="74"/>
      <c r="AD6" s="74"/>
      <c r="AE6" s="74"/>
      <c r="AF6" s="74"/>
      <c r="AH6" s="59"/>
    </row>
    <row r="7" spans="1:34" s="1" customFormat="1" ht="49.5" customHeight="1" thickBot="1" x14ac:dyDescent="0.35">
      <c r="A7" s="25"/>
      <c r="B7" s="25"/>
      <c r="C7" s="237" t="s">
        <v>79</v>
      </c>
      <c r="D7" s="237"/>
      <c r="E7" s="237"/>
      <c r="F7" s="237" t="s">
        <v>80</v>
      </c>
      <c r="G7" s="237"/>
      <c r="H7" s="237"/>
      <c r="I7" s="237" t="s">
        <v>81</v>
      </c>
      <c r="J7" s="237"/>
      <c r="K7" s="237"/>
      <c r="L7" s="237" t="s">
        <v>82</v>
      </c>
      <c r="M7" s="237"/>
      <c r="N7" s="237"/>
      <c r="O7" s="237" t="s">
        <v>83</v>
      </c>
      <c r="P7" s="237"/>
      <c r="Q7" s="237"/>
      <c r="R7" s="237" t="s">
        <v>84</v>
      </c>
      <c r="S7" s="237"/>
      <c r="T7" s="237"/>
      <c r="U7" s="237" t="s">
        <v>85</v>
      </c>
      <c r="V7" s="237"/>
      <c r="W7" s="237"/>
      <c r="X7" s="237" t="s">
        <v>86</v>
      </c>
      <c r="Y7" s="237"/>
      <c r="Z7" s="237"/>
      <c r="AA7" s="237" t="s">
        <v>87</v>
      </c>
      <c r="AB7" s="237"/>
      <c r="AC7" s="237"/>
      <c r="AD7" s="237" t="s">
        <v>88</v>
      </c>
      <c r="AE7" s="237"/>
      <c r="AF7" s="237"/>
      <c r="AH7" s="57"/>
    </row>
    <row r="8" spans="1:34" s="2" customFormat="1" ht="37.5" customHeight="1" thickBot="1" x14ac:dyDescent="0.3">
      <c r="A8" s="11" t="s">
        <v>7</v>
      </c>
      <c r="B8" s="10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3"/>
      <c r="R8" s="161">
        <v>6</v>
      </c>
      <c r="S8" s="161"/>
      <c r="T8" s="176"/>
      <c r="U8" s="160">
        <v>7</v>
      </c>
      <c r="V8" s="161"/>
      <c r="W8" s="162"/>
      <c r="X8" s="160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76"/>
      <c r="AG8" s="19" t="s">
        <v>3</v>
      </c>
      <c r="AH8" s="60"/>
    </row>
    <row r="9" spans="1:34" s="15" customFormat="1" ht="17.25" customHeight="1" thickBot="1" x14ac:dyDescent="0.3">
      <c r="A9" s="167">
        <v>1</v>
      </c>
      <c r="B9" s="249" t="str">
        <f>+Záv_správa!C16</f>
        <v>Macková Lorna</v>
      </c>
      <c r="C9" s="81">
        <v>1</v>
      </c>
      <c r="D9" s="97">
        <v>1</v>
      </c>
      <c r="E9" s="97">
        <v>1</v>
      </c>
      <c r="F9" s="81">
        <v>1</v>
      </c>
      <c r="G9" s="97">
        <v>1</v>
      </c>
      <c r="H9" s="97">
        <v>1</v>
      </c>
      <c r="I9" s="122">
        <v>0</v>
      </c>
      <c r="J9" s="123">
        <v>1</v>
      </c>
      <c r="K9" s="123">
        <v>1</v>
      </c>
      <c r="L9" s="81"/>
      <c r="M9" s="97"/>
      <c r="N9" s="97"/>
      <c r="O9" s="81"/>
      <c r="P9" s="97"/>
      <c r="Q9" s="100"/>
      <c r="R9" s="101">
        <v>1</v>
      </c>
      <c r="S9" s="97">
        <v>1</v>
      </c>
      <c r="T9" s="97">
        <v>1</v>
      </c>
      <c r="U9" s="81">
        <v>0</v>
      </c>
      <c r="V9" s="97">
        <v>1</v>
      </c>
      <c r="W9" s="97">
        <v>1</v>
      </c>
      <c r="X9" s="81">
        <v>1</v>
      </c>
      <c r="Y9" s="97">
        <v>1</v>
      </c>
      <c r="Z9" s="97">
        <v>1</v>
      </c>
      <c r="AA9" s="81">
        <v>1</v>
      </c>
      <c r="AB9" s="97">
        <v>1</v>
      </c>
      <c r="AC9" s="97">
        <v>1</v>
      </c>
      <c r="AD9" s="81">
        <v>1</v>
      </c>
      <c r="AE9" s="97">
        <v>1</v>
      </c>
      <c r="AF9" s="102">
        <v>1</v>
      </c>
      <c r="AG9" s="16"/>
      <c r="AH9" s="63">
        <f>SUM(C9:AF9)/30</f>
        <v>0.73333333333333328</v>
      </c>
    </row>
    <row r="10" spans="1:34" s="12" customFormat="1" ht="23.25" customHeight="1" thickBot="1" x14ac:dyDescent="0.3">
      <c r="A10" s="168"/>
      <c r="B10" s="250"/>
      <c r="C10" s="171">
        <f>IF((C9+D9+E9)&gt;1,1,0)</f>
        <v>1</v>
      </c>
      <c r="D10" s="172"/>
      <c r="E10" s="173"/>
      <c r="F10" s="171">
        <f>IF((F9+G9+H9)&gt;1,1,0)</f>
        <v>1</v>
      </c>
      <c r="G10" s="172"/>
      <c r="H10" s="173"/>
      <c r="I10" s="171">
        <f>IF((I9+J9+K9)&gt;1,1,0)</f>
        <v>1</v>
      </c>
      <c r="J10" s="172"/>
      <c r="K10" s="173"/>
      <c r="L10" s="171">
        <v>1</v>
      </c>
      <c r="M10" s="172"/>
      <c r="N10" s="173"/>
      <c r="O10" s="171">
        <v>1</v>
      </c>
      <c r="P10" s="172"/>
      <c r="Q10" s="174"/>
      <c r="R10" s="172">
        <f>IF((R9+S9+T9)&gt;1,1,0)</f>
        <v>1</v>
      </c>
      <c r="S10" s="172"/>
      <c r="T10" s="173"/>
      <c r="U10" s="171">
        <f>IF((U9+V9+W9)&gt;1,1,0)</f>
        <v>1</v>
      </c>
      <c r="V10" s="172"/>
      <c r="W10" s="173"/>
      <c r="X10" s="171">
        <f>IF((X9+Y9+Z9)&gt;1,1,0)</f>
        <v>1</v>
      </c>
      <c r="Y10" s="172"/>
      <c r="Z10" s="173"/>
      <c r="AA10" s="171">
        <f>IF((AA9+AB9+AC9)&gt;1,1,0)</f>
        <v>1</v>
      </c>
      <c r="AB10" s="172"/>
      <c r="AC10" s="173"/>
      <c r="AD10" s="171">
        <f>IF((AD9+AE9+AF9)&gt;1,1,0)</f>
        <v>1</v>
      </c>
      <c r="AE10" s="172"/>
      <c r="AF10" s="175"/>
      <c r="AG10" s="20">
        <f>AVERAGE(C10:AF10)</f>
        <v>1</v>
      </c>
      <c r="AH10" s="62"/>
    </row>
    <row r="11" spans="1:34" s="15" customFormat="1" ht="17.25" customHeight="1" thickBot="1" x14ac:dyDescent="0.3">
      <c r="A11" s="167">
        <f>+A9+1</f>
        <v>2</v>
      </c>
      <c r="B11" s="249" t="str">
        <f>+Záv_správa!C17</f>
        <v>Solovičová Ela</v>
      </c>
      <c r="C11" s="81"/>
      <c r="D11" s="97"/>
      <c r="E11" s="97"/>
      <c r="F11" s="81"/>
      <c r="G11" s="97"/>
      <c r="H11" s="97"/>
      <c r="I11" s="122">
        <v>1</v>
      </c>
      <c r="J11" s="123">
        <v>0</v>
      </c>
      <c r="K11" s="123">
        <v>0</v>
      </c>
      <c r="L11" s="81">
        <v>1</v>
      </c>
      <c r="M11" s="97">
        <v>1</v>
      </c>
      <c r="N11" s="97">
        <v>1</v>
      </c>
      <c r="O11" s="81">
        <v>1</v>
      </c>
      <c r="P11" s="97">
        <v>1</v>
      </c>
      <c r="Q11" s="100">
        <v>1</v>
      </c>
      <c r="R11" s="101"/>
      <c r="S11" s="97"/>
      <c r="T11" s="97"/>
      <c r="U11" s="81"/>
      <c r="V11" s="97"/>
      <c r="W11" s="97"/>
      <c r="X11" s="81"/>
      <c r="Y11" s="97"/>
      <c r="Z11" s="97"/>
      <c r="AA11" s="81">
        <v>1</v>
      </c>
      <c r="AB11" s="97">
        <v>1</v>
      </c>
      <c r="AC11" s="97">
        <v>0</v>
      </c>
      <c r="AD11" s="122">
        <v>1</v>
      </c>
      <c r="AE11" s="123">
        <v>0</v>
      </c>
      <c r="AF11" s="127">
        <v>0</v>
      </c>
      <c r="AG11" s="16"/>
      <c r="AH11" s="63">
        <f>SUM(C11:AF11)/30</f>
        <v>0.33333333333333331</v>
      </c>
    </row>
    <row r="12" spans="1:34" s="12" customFormat="1" ht="23.25" customHeight="1" thickBot="1" x14ac:dyDescent="0.3">
      <c r="A12" s="177"/>
      <c r="B12" s="250"/>
      <c r="C12" s="171">
        <v>1</v>
      </c>
      <c r="D12" s="172"/>
      <c r="E12" s="173"/>
      <c r="F12" s="171">
        <v>1</v>
      </c>
      <c r="G12" s="172"/>
      <c r="H12" s="173"/>
      <c r="I12" s="171">
        <f>IF((I11+J11+K11)&gt;1,1,0)</f>
        <v>0</v>
      </c>
      <c r="J12" s="172"/>
      <c r="K12" s="173"/>
      <c r="L12" s="171">
        <f>IF((L11+M11+N11)&gt;1,1,0)</f>
        <v>1</v>
      </c>
      <c r="M12" s="172"/>
      <c r="N12" s="173"/>
      <c r="O12" s="171">
        <f>IF((O11+P11+Q11)&gt;1,1,0)</f>
        <v>1</v>
      </c>
      <c r="P12" s="172"/>
      <c r="Q12" s="174"/>
      <c r="R12" s="172">
        <v>1</v>
      </c>
      <c r="S12" s="172"/>
      <c r="T12" s="173"/>
      <c r="U12" s="171">
        <v>1</v>
      </c>
      <c r="V12" s="172"/>
      <c r="W12" s="173"/>
      <c r="X12" s="171">
        <v>1</v>
      </c>
      <c r="Y12" s="172"/>
      <c r="Z12" s="173"/>
      <c r="AA12" s="171">
        <f>IF((AA11+AB11+AC11)&gt;1,1,0)</f>
        <v>1</v>
      </c>
      <c r="AB12" s="172"/>
      <c r="AC12" s="173"/>
      <c r="AD12" s="171">
        <f>IF((AD11+AE11+AF11)&gt;1,1,0)</f>
        <v>0</v>
      </c>
      <c r="AE12" s="172"/>
      <c r="AF12" s="175"/>
      <c r="AG12" s="20">
        <f>AVERAGE(C12:AF12)</f>
        <v>0.8</v>
      </c>
      <c r="AH12" s="62"/>
    </row>
    <row r="13" spans="1:34" s="15" customFormat="1" ht="17.25" customHeight="1" thickBot="1" x14ac:dyDescent="0.3">
      <c r="A13" s="167">
        <f t="shared" ref="A13" si="0">+A11+1</f>
        <v>3</v>
      </c>
      <c r="B13" s="249" t="str">
        <f>+Záv_správa!C18</f>
        <v>Nemcová Soňa</v>
      </c>
      <c r="C13" s="122">
        <v>0</v>
      </c>
      <c r="D13" s="123">
        <v>0</v>
      </c>
      <c r="E13" s="123">
        <v>0</v>
      </c>
      <c r="F13" s="122">
        <v>1</v>
      </c>
      <c r="G13" s="123">
        <v>1</v>
      </c>
      <c r="H13" s="123">
        <v>1</v>
      </c>
      <c r="I13" s="81">
        <v>1</v>
      </c>
      <c r="J13" s="97">
        <v>1</v>
      </c>
      <c r="K13" s="97">
        <v>1</v>
      </c>
      <c r="L13" s="81">
        <v>1</v>
      </c>
      <c r="M13" s="97">
        <v>0</v>
      </c>
      <c r="N13" s="97">
        <v>1</v>
      </c>
      <c r="O13" s="81">
        <v>0</v>
      </c>
      <c r="P13" s="97">
        <v>0</v>
      </c>
      <c r="Q13" s="100">
        <v>0</v>
      </c>
      <c r="R13" s="101">
        <v>1</v>
      </c>
      <c r="S13" s="97">
        <v>1</v>
      </c>
      <c r="T13" s="97">
        <v>1</v>
      </c>
      <c r="U13" s="81">
        <v>1</v>
      </c>
      <c r="V13" s="97">
        <v>1</v>
      </c>
      <c r="W13" s="97">
        <v>1</v>
      </c>
      <c r="X13" s="81">
        <v>0</v>
      </c>
      <c r="Y13" s="97">
        <v>0</v>
      </c>
      <c r="Z13" s="97">
        <v>1</v>
      </c>
      <c r="AA13" s="81">
        <v>1</v>
      </c>
      <c r="AB13" s="97">
        <v>1</v>
      </c>
      <c r="AC13" s="97">
        <v>1</v>
      </c>
      <c r="AD13" s="122">
        <v>1</v>
      </c>
      <c r="AE13" s="123">
        <v>1</v>
      </c>
      <c r="AF13" s="127">
        <v>0</v>
      </c>
      <c r="AG13" s="16"/>
      <c r="AH13" s="63">
        <f>SUM(C13:AF13)/30</f>
        <v>0.66666666666666663</v>
      </c>
    </row>
    <row r="14" spans="1:34" s="12" customFormat="1" ht="23.25" customHeight="1" thickBot="1" x14ac:dyDescent="0.3">
      <c r="A14" s="177"/>
      <c r="B14" s="250"/>
      <c r="C14" s="171">
        <f>IF((C13+D13+E13)&gt;1,1,0)</f>
        <v>0</v>
      </c>
      <c r="D14" s="172"/>
      <c r="E14" s="173"/>
      <c r="F14" s="171">
        <f>IF((F13+G13+H13)&gt;1,1,0)</f>
        <v>1</v>
      </c>
      <c r="G14" s="172"/>
      <c r="H14" s="173"/>
      <c r="I14" s="171">
        <f>IF((I13+J13+K13)&gt;1,1,0)</f>
        <v>1</v>
      </c>
      <c r="J14" s="172"/>
      <c r="K14" s="173"/>
      <c r="L14" s="171">
        <f>IF((L13+M13+N13)&gt;1,1,0)</f>
        <v>1</v>
      </c>
      <c r="M14" s="172"/>
      <c r="N14" s="173"/>
      <c r="O14" s="171">
        <f>IF((O13+P13+Q13)&gt;1,1,0)</f>
        <v>0</v>
      </c>
      <c r="P14" s="172"/>
      <c r="Q14" s="174"/>
      <c r="R14" s="172">
        <f>IF((R13+S13+T13)&gt;1,1,0)</f>
        <v>1</v>
      </c>
      <c r="S14" s="172"/>
      <c r="T14" s="173"/>
      <c r="U14" s="171">
        <f>IF((U13+V13+W13)&gt;1,1,0)</f>
        <v>1</v>
      </c>
      <c r="V14" s="172"/>
      <c r="W14" s="173"/>
      <c r="X14" s="171">
        <f>IF((X13+Y13+Z13)&gt;1,1,0)</f>
        <v>0</v>
      </c>
      <c r="Y14" s="172"/>
      <c r="Z14" s="173"/>
      <c r="AA14" s="171">
        <f>IF((AA13+AB13+AC13)&gt;1,1,0)</f>
        <v>1</v>
      </c>
      <c r="AB14" s="172"/>
      <c r="AC14" s="173"/>
      <c r="AD14" s="171">
        <f>IF((AD13+AE13+AF13)&gt;1,1,0)</f>
        <v>1</v>
      </c>
      <c r="AE14" s="172"/>
      <c r="AF14" s="175"/>
      <c r="AG14" s="20">
        <f>AVERAGE(C14:AF14)</f>
        <v>0.7</v>
      </c>
      <c r="AH14" s="62"/>
    </row>
    <row r="15" spans="1:34" s="15" customFormat="1" ht="17.25" customHeight="1" thickBot="1" x14ac:dyDescent="0.3">
      <c r="A15" s="167">
        <f t="shared" ref="A15" si="1">+A13+1</f>
        <v>4</v>
      </c>
      <c r="B15" s="249" t="str">
        <f>+Záv_správa!C19</f>
        <v>Svitek Simon</v>
      </c>
      <c r="C15" s="122">
        <v>1</v>
      </c>
      <c r="D15" s="123">
        <v>0</v>
      </c>
      <c r="E15" s="123">
        <v>0</v>
      </c>
      <c r="F15" s="122">
        <v>0</v>
      </c>
      <c r="G15" s="123">
        <v>1</v>
      </c>
      <c r="H15" s="123">
        <v>1</v>
      </c>
      <c r="I15" s="81">
        <v>0</v>
      </c>
      <c r="J15" s="97">
        <v>0</v>
      </c>
      <c r="K15" s="97">
        <v>0</v>
      </c>
      <c r="L15" s="81">
        <v>1</v>
      </c>
      <c r="M15" s="97">
        <v>1</v>
      </c>
      <c r="N15" s="97">
        <v>1</v>
      </c>
      <c r="O15" s="81">
        <v>1</v>
      </c>
      <c r="P15" s="97">
        <v>1</v>
      </c>
      <c r="Q15" s="100">
        <v>1</v>
      </c>
      <c r="R15" s="101">
        <v>1</v>
      </c>
      <c r="S15" s="97">
        <v>1</v>
      </c>
      <c r="T15" s="97">
        <v>1</v>
      </c>
      <c r="U15" s="81">
        <v>0</v>
      </c>
      <c r="V15" s="97">
        <v>1</v>
      </c>
      <c r="W15" s="97">
        <v>0</v>
      </c>
      <c r="X15" s="122">
        <v>0</v>
      </c>
      <c r="Y15" s="123">
        <v>0</v>
      </c>
      <c r="Z15" s="123">
        <v>0</v>
      </c>
      <c r="AA15" s="81">
        <v>1</v>
      </c>
      <c r="AB15" s="97">
        <v>1</v>
      </c>
      <c r="AC15" s="97">
        <v>1</v>
      </c>
      <c r="AD15" s="81">
        <v>0</v>
      </c>
      <c r="AE15" s="97">
        <v>0</v>
      </c>
      <c r="AF15" s="102">
        <v>0</v>
      </c>
      <c r="AG15" s="16"/>
      <c r="AH15" s="63">
        <f>SUM(C15:AF15)/30</f>
        <v>0.53333333333333333</v>
      </c>
    </row>
    <row r="16" spans="1:34" s="12" customFormat="1" ht="23.25" customHeight="1" thickBot="1" x14ac:dyDescent="0.3">
      <c r="A16" s="177"/>
      <c r="B16" s="250"/>
      <c r="C16" s="171">
        <f>IF((C15+D15+E15)&gt;1,1,0)</f>
        <v>0</v>
      </c>
      <c r="D16" s="172"/>
      <c r="E16" s="173"/>
      <c r="F16" s="171">
        <f>IF((F15+G15+H15)&gt;1,1,0)</f>
        <v>1</v>
      </c>
      <c r="G16" s="172"/>
      <c r="H16" s="173"/>
      <c r="I16" s="171">
        <f>IF((I15+J15+K15)&gt;1,1,0)</f>
        <v>0</v>
      </c>
      <c r="J16" s="172"/>
      <c r="K16" s="173"/>
      <c r="L16" s="171">
        <f>IF((L15+M15+N15)&gt;1,1,0)</f>
        <v>1</v>
      </c>
      <c r="M16" s="172"/>
      <c r="N16" s="173"/>
      <c r="O16" s="171">
        <f>IF((O15+P15+Q15)&gt;1,1,0)</f>
        <v>1</v>
      </c>
      <c r="P16" s="172"/>
      <c r="Q16" s="174"/>
      <c r="R16" s="172">
        <f>IF((R15+S15+T15)&gt;1,1,0)</f>
        <v>1</v>
      </c>
      <c r="S16" s="172"/>
      <c r="T16" s="173"/>
      <c r="U16" s="171">
        <f>IF((U15+V15+W15)&gt;1,1,0)</f>
        <v>0</v>
      </c>
      <c r="V16" s="172"/>
      <c r="W16" s="173"/>
      <c r="X16" s="171">
        <f>IF((X15+Y15+Z15)&gt;1,1,0)</f>
        <v>0</v>
      </c>
      <c r="Y16" s="172"/>
      <c r="Z16" s="173"/>
      <c r="AA16" s="171">
        <f>IF((AA15+AB15+AC15)&gt;1,1,0)</f>
        <v>1</v>
      </c>
      <c r="AB16" s="172"/>
      <c r="AC16" s="173"/>
      <c r="AD16" s="171">
        <f>IF((AD15+AE15+AF15)&gt;1,1,0)</f>
        <v>0</v>
      </c>
      <c r="AE16" s="172"/>
      <c r="AF16" s="175"/>
      <c r="AG16" s="20">
        <f>AVERAGE(C16:AF16)</f>
        <v>0.5</v>
      </c>
      <c r="AH16" s="62"/>
    </row>
    <row r="17" spans="1:34" s="15" customFormat="1" ht="17.25" customHeight="1" thickBot="1" x14ac:dyDescent="0.3">
      <c r="A17" s="167">
        <f t="shared" ref="A17" si="2">+A15+1</f>
        <v>5</v>
      </c>
      <c r="B17" s="249" t="str">
        <f>+Záv_správa!C20</f>
        <v>Vavrincová Martina</v>
      </c>
      <c r="C17" s="81">
        <v>1</v>
      </c>
      <c r="D17" s="97">
        <v>0</v>
      </c>
      <c r="E17" s="97">
        <v>1</v>
      </c>
      <c r="F17" s="81">
        <v>1</v>
      </c>
      <c r="G17" s="97">
        <v>0</v>
      </c>
      <c r="H17" s="97">
        <v>1</v>
      </c>
      <c r="I17" s="81">
        <v>1</v>
      </c>
      <c r="J17" s="97">
        <v>1</v>
      </c>
      <c r="K17" s="97">
        <v>1</v>
      </c>
      <c r="L17" s="81">
        <v>1</v>
      </c>
      <c r="M17" s="97">
        <v>1</v>
      </c>
      <c r="N17" s="97">
        <v>1</v>
      </c>
      <c r="O17" s="81">
        <v>1</v>
      </c>
      <c r="P17" s="97">
        <v>1</v>
      </c>
      <c r="Q17" s="100">
        <v>1</v>
      </c>
      <c r="R17" s="101">
        <v>1</v>
      </c>
      <c r="S17" s="97">
        <v>1</v>
      </c>
      <c r="T17" s="97">
        <v>1</v>
      </c>
      <c r="U17" s="81">
        <v>1</v>
      </c>
      <c r="V17" s="97">
        <v>1</v>
      </c>
      <c r="W17" s="97">
        <v>1</v>
      </c>
      <c r="X17" s="81">
        <v>0</v>
      </c>
      <c r="Y17" s="97">
        <v>1</v>
      </c>
      <c r="Z17" s="97">
        <v>1</v>
      </c>
      <c r="AA17" s="81">
        <v>1</v>
      </c>
      <c r="AB17" s="97">
        <v>1</v>
      </c>
      <c r="AC17" s="97">
        <v>1</v>
      </c>
      <c r="AD17" s="81">
        <v>1</v>
      </c>
      <c r="AE17" s="97">
        <v>0</v>
      </c>
      <c r="AF17" s="102">
        <v>1</v>
      </c>
      <c r="AG17" s="16"/>
      <c r="AH17" s="63">
        <f>SUM(C17:AF17)/30</f>
        <v>0.8666666666666667</v>
      </c>
    </row>
    <row r="18" spans="1:34" s="12" customFormat="1" ht="23.25" customHeight="1" thickBot="1" x14ac:dyDescent="0.3">
      <c r="A18" s="177"/>
      <c r="B18" s="250"/>
      <c r="C18" s="171">
        <f>IF((C17+D17+E17)&gt;1,1,0)</f>
        <v>1</v>
      </c>
      <c r="D18" s="172"/>
      <c r="E18" s="173"/>
      <c r="F18" s="171">
        <f>IF((F17+G17+H17)&gt;1,1,0)</f>
        <v>1</v>
      </c>
      <c r="G18" s="172"/>
      <c r="H18" s="173"/>
      <c r="I18" s="171">
        <f>IF((I17+J17+K17)&gt;1,1,0)</f>
        <v>1</v>
      </c>
      <c r="J18" s="172"/>
      <c r="K18" s="173"/>
      <c r="L18" s="171">
        <f>IF((L17+M17+N17)&gt;1,1,0)</f>
        <v>1</v>
      </c>
      <c r="M18" s="172"/>
      <c r="N18" s="173"/>
      <c r="O18" s="171">
        <f>IF((O17+P17+Q17)&gt;1,1,0)</f>
        <v>1</v>
      </c>
      <c r="P18" s="172"/>
      <c r="Q18" s="174"/>
      <c r="R18" s="172">
        <f>IF((R17+S17+T17)&gt;1,1,0)</f>
        <v>1</v>
      </c>
      <c r="S18" s="172"/>
      <c r="T18" s="173"/>
      <c r="U18" s="171">
        <f>IF((U17+V17+W17)&gt;1,1,0)</f>
        <v>1</v>
      </c>
      <c r="V18" s="172"/>
      <c r="W18" s="173"/>
      <c r="X18" s="171">
        <f>IF((X17+Y17+Z17)&gt;1,1,0)</f>
        <v>1</v>
      </c>
      <c r="Y18" s="172"/>
      <c r="Z18" s="173"/>
      <c r="AA18" s="171">
        <f>IF((AA17+AB17+AC17)&gt;1,1,0)</f>
        <v>1</v>
      </c>
      <c r="AB18" s="172"/>
      <c r="AC18" s="173"/>
      <c r="AD18" s="171">
        <f>IF((AD17+AE17+AF17)&gt;1,1,0)</f>
        <v>1</v>
      </c>
      <c r="AE18" s="172"/>
      <c r="AF18" s="175"/>
      <c r="AG18" s="20">
        <f>AVERAGE(C18:AF18)</f>
        <v>1</v>
      </c>
      <c r="AH18" s="62"/>
    </row>
    <row r="19" spans="1:34" s="12" customFormat="1" ht="23.25" customHeight="1" thickBot="1" x14ac:dyDescent="0.3">
      <c r="A19" s="167">
        <f t="shared" ref="A19" si="3">+A17+1</f>
        <v>6</v>
      </c>
      <c r="B19" s="249" t="str">
        <f>+Záv_správa!C21</f>
        <v>Čerkalová Emma Mária</v>
      </c>
      <c r="C19" s="81">
        <v>1</v>
      </c>
      <c r="D19" s="97">
        <v>1</v>
      </c>
      <c r="E19" s="97">
        <v>1</v>
      </c>
      <c r="F19" s="81">
        <v>1</v>
      </c>
      <c r="G19" s="97">
        <v>1</v>
      </c>
      <c r="H19" s="97">
        <v>1</v>
      </c>
      <c r="I19" s="122">
        <v>0</v>
      </c>
      <c r="J19" s="123">
        <v>0</v>
      </c>
      <c r="K19" s="123">
        <v>0</v>
      </c>
      <c r="L19" s="81"/>
      <c r="M19" s="97"/>
      <c r="N19" s="97"/>
      <c r="O19" s="81"/>
      <c r="P19" s="97"/>
      <c r="Q19" s="100"/>
      <c r="R19" s="101">
        <v>1</v>
      </c>
      <c r="S19" s="97">
        <v>1</v>
      </c>
      <c r="T19" s="97">
        <v>1</v>
      </c>
      <c r="U19" s="122">
        <v>1</v>
      </c>
      <c r="V19" s="123">
        <v>1</v>
      </c>
      <c r="W19" s="123">
        <v>1</v>
      </c>
      <c r="X19" s="81">
        <v>1</v>
      </c>
      <c r="Y19" s="97">
        <v>1</v>
      </c>
      <c r="Z19" s="97">
        <v>1</v>
      </c>
      <c r="AA19" s="81">
        <v>0</v>
      </c>
      <c r="AB19" s="97">
        <v>0</v>
      </c>
      <c r="AC19" s="97">
        <v>0</v>
      </c>
      <c r="AD19" s="81">
        <v>1</v>
      </c>
      <c r="AE19" s="97">
        <v>0</v>
      </c>
      <c r="AF19" s="102">
        <v>1</v>
      </c>
      <c r="AG19" s="16"/>
      <c r="AH19" s="63">
        <f>SUM(C19:AF19)/30</f>
        <v>0.56666666666666665</v>
      </c>
    </row>
    <row r="20" spans="1:34" s="12" customFormat="1" ht="23.25" customHeight="1" thickBot="1" x14ac:dyDescent="0.3">
      <c r="A20" s="177"/>
      <c r="B20" s="250"/>
      <c r="C20" s="171">
        <f>IF((C19+D19+E19)&gt;1,1,0)</f>
        <v>1</v>
      </c>
      <c r="D20" s="172"/>
      <c r="E20" s="173"/>
      <c r="F20" s="171">
        <f>IF((F19+G19+H19)&gt;1,1,0)</f>
        <v>1</v>
      </c>
      <c r="G20" s="172"/>
      <c r="H20" s="173"/>
      <c r="I20" s="171">
        <f>IF((I19+J19+K19)&gt;1,1,0)</f>
        <v>0</v>
      </c>
      <c r="J20" s="172"/>
      <c r="K20" s="173"/>
      <c r="L20" s="171">
        <v>1</v>
      </c>
      <c r="M20" s="172"/>
      <c r="N20" s="173"/>
      <c r="O20" s="171">
        <v>1</v>
      </c>
      <c r="P20" s="172"/>
      <c r="Q20" s="174"/>
      <c r="R20" s="172">
        <f>IF((R19+S19+T19)&gt;1,1,0)</f>
        <v>1</v>
      </c>
      <c r="S20" s="172"/>
      <c r="T20" s="173"/>
      <c r="U20" s="171">
        <f>IF((U19+V19+W19)&gt;1,1,0)</f>
        <v>1</v>
      </c>
      <c r="V20" s="172"/>
      <c r="W20" s="173"/>
      <c r="X20" s="171">
        <f>IF((X19+Y19+Z19)&gt;1,1,0)</f>
        <v>1</v>
      </c>
      <c r="Y20" s="172"/>
      <c r="Z20" s="173"/>
      <c r="AA20" s="171">
        <f>IF((AA19+AB19+AC19)&gt;1,1,0)</f>
        <v>0</v>
      </c>
      <c r="AB20" s="172"/>
      <c r="AC20" s="173"/>
      <c r="AD20" s="171">
        <f>IF((AD19+AE19+AF19)&gt;1,1,0)</f>
        <v>1</v>
      </c>
      <c r="AE20" s="172"/>
      <c r="AF20" s="175"/>
      <c r="AG20" s="20">
        <f>AVERAGE(C20:AF20)</f>
        <v>0.8</v>
      </c>
      <c r="AH20" s="62"/>
    </row>
    <row r="21" spans="1:34" s="12" customFormat="1" ht="23.25" customHeight="1" thickBot="1" x14ac:dyDescent="0.3">
      <c r="A21" s="167">
        <f t="shared" ref="A21" si="4">+A19+1</f>
        <v>7</v>
      </c>
      <c r="B21" s="249" t="str">
        <f>+Záv_správa!C22</f>
        <v>Palocsányi Branislav</v>
      </c>
      <c r="C21" s="81">
        <v>1</v>
      </c>
      <c r="D21" s="97">
        <v>0</v>
      </c>
      <c r="E21" s="97">
        <v>1</v>
      </c>
      <c r="F21" s="81">
        <v>1</v>
      </c>
      <c r="G21" s="97">
        <v>1</v>
      </c>
      <c r="H21" s="97">
        <v>1</v>
      </c>
      <c r="I21" s="122">
        <v>1</v>
      </c>
      <c r="J21" s="123">
        <v>1</v>
      </c>
      <c r="K21" s="123">
        <v>0</v>
      </c>
      <c r="L21" s="81"/>
      <c r="M21" s="97"/>
      <c r="N21" s="97"/>
      <c r="O21" s="81"/>
      <c r="P21" s="97"/>
      <c r="Q21" s="100"/>
      <c r="R21" s="101">
        <v>1</v>
      </c>
      <c r="S21" s="97">
        <v>1</v>
      </c>
      <c r="T21" s="97">
        <v>1</v>
      </c>
      <c r="U21" s="122">
        <v>1</v>
      </c>
      <c r="V21" s="123">
        <v>1</v>
      </c>
      <c r="W21" s="123">
        <v>1</v>
      </c>
      <c r="X21" s="81">
        <v>1</v>
      </c>
      <c r="Y21" s="97">
        <v>1</v>
      </c>
      <c r="Z21" s="97">
        <v>1</v>
      </c>
      <c r="AA21" s="81">
        <v>1</v>
      </c>
      <c r="AB21" s="97">
        <v>0</v>
      </c>
      <c r="AC21" s="97">
        <v>1</v>
      </c>
      <c r="AD21" s="81">
        <v>1</v>
      </c>
      <c r="AE21" s="97">
        <v>1</v>
      </c>
      <c r="AF21" s="102">
        <v>1</v>
      </c>
      <c r="AG21" s="16"/>
      <c r="AH21" s="63">
        <f>SUM(C21:AF21)/30</f>
        <v>0.7</v>
      </c>
    </row>
    <row r="22" spans="1:34" s="12" customFormat="1" ht="23.25" customHeight="1" thickBot="1" x14ac:dyDescent="0.3">
      <c r="A22" s="177"/>
      <c r="B22" s="250"/>
      <c r="C22" s="171">
        <f>IF((C21+D21+E21)&gt;1,1,0)</f>
        <v>1</v>
      </c>
      <c r="D22" s="172"/>
      <c r="E22" s="173"/>
      <c r="F22" s="171">
        <f>IF((F21+G21+H21)&gt;1,1,0)</f>
        <v>1</v>
      </c>
      <c r="G22" s="172"/>
      <c r="H22" s="173"/>
      <c r="I22" s="171">
        <f>IF((I21+J21+K21)&gt;1,1,0)</f>
        <v>1</v>
      </c>
      <c r="J22" s="172"/>
      <c r="K22" s="173"/>
      <c r="L22" s="171">
        <v>1</v>
      </c>
      <c r="M22" s="172"/>
      <c r="N22" s="173"/>
      <c r="O22" s="171">
        <v>1</v>
      </c>
      <c r="P22" s="172"/>
      <c r="Q22" s="174"/>
      <c r="R22" s="172">
        <f>IF((R21+S21+T21)&gt;1,1,0)</f>
        <v>1</v>
      </c>
      <c r="S22" s="172"/>
      <c r="T22" s="173"/>
      <c r="U22" s="171">
        <f>IF((U21+V21+W21)&gt;1,1,0)</f>
        <v>1</v>
      </c>
      <c r="V22" s="172"/>
      <c r="W22" s="173"/>
      <c r="X22" s="171">
        <f>IF((X21+Y21+Z21)&gt;1,1,0)</f>
        <v>1</v>
      </c>
      <c r="Y22" s="172"/>
      <c r="Z22" s="173"/>
      <c r="AA22" s="171">
        <f>IF((AA21+AB21+AC21)&gt;1,1,0)</f>
        <v>1</v>
      </c>
      <c r="AB22" s="172"/>
      <c r="AC22" s="173"/>
      <c r="AD22" s="171">
        <f>IF((AD21+AE21+AF21)&gt;1,1,0)</f>
        <v>1</v>
      </c>
      <c r="AE22" s="172"/>
      <c r="AF22" s="175"/>
      <c r="AG22" s="20">
        <f>AVERAGE(C22:AF22)</f>
        <v>1</v>
      </c>
      <c r="AH22" s="62"/>
    </row>
    <row r="23" spans="1:34" s="12" customFormat="1" ht="23.25" customHeight="1" thickBot="1" x14ac:dyDescent="0.3">
      <c r="A23" s="167">
        <f t="shared" ref="A23" si="5">+A21+1</f>
        <v>8</v>
      </c>
      <c r="B23" s="249" t="str">
        <f>+Záv_správa!C23</f>
        <v>Ferencová Dominika</v>
      </c>
      <c r="C23" s="81">
        <v>1</v>
      </c>
      <c r="D23" s="97">
        <v>0</v>
      </c>
      <c r="E23" s="97">
        <v>1</v>
      </c>
      <c r="F23" s="81">
        <v>1</v>
      </c>
      <c r="G23" s="97">
        <v>1</v>
      </c>
      <c r="H23" s="97">
        <v>1</v>
      </c>
      <c r="I23" s="122">
        <v>0</v>
      </c>
      <c r="J23" s="123">
        <v>0</v>
      </c>
      <c r="K23" s="123">
        <v>1</v>
      </c>
      <c r="L23" s="81"/>
      <c r="M23" s="97"/>
      <c r="N23" s="97"/>
      <c r="O23" s="81"/>
      <c r="P23" s="97"/>
      <c r="Q23" s="100"/>
      <c r="R23" s="101">
        <v>1</v>
      </c>
      <c r="S23" s="97">
        <v>1</v>
      </c>
      <c r="T23" s="97">
        <v>1</v>
      </c>
      <c r="U23" s="81">
        <v>0</v>
      </c>
      <c r="V23" s="97">
        <v>1</v>
      </c>
      <c r="W23" s="97">
        <v>1</v>
      </c>
      <c r="X23" s="81">
        <v>1</v>
      </c>
      <c r="Y23" s="97">
        <v>0</v>
      </c>
      <c r="Z23" s="97">
        <v>1</v>
      </c>
      <c r="AA23" s="81">
        <v>1</v>
      </c>
      <c r="AB23" s="97">
        <v>0</v>
      </c>
      <c r="AC23" s="97">
        <v>0</v>
      </c>
      <c r="AD23" s="122">
        <v>1</v>
      </c>
      <c r="AE23" s="123">
        <v>1</v>
      </c>
      <c r="AF23" s="127">
        <v>1</v>
      </c>
      <c r="AG23" s="16"/>
      <c r="AH23" s="63">
        <f>SUM(C23:AF23)/30</f>
        <v>0.56666666666666665</v>
      </c>
    </row>
    <row r="24" spans="1:34" s="12" customFormat="1" ht="23.25" customHeight="1" thickBot="1" x14ac:dyDescent="0.3">
      <c r="A24" s="177"/>
      <c r="B24" s="250"/>
      <c r="C24" s="171">
        <f>IF((C23+D23+E23)&gt;1,1,0)</f>
        <v>1</v>
      </c>
      <c r="D24" s="172"/>
      <c r="E24" s="173"/>
      <c r="F24" s="171">
        <f>IF((F23+G23+H23)&gt;1,1,0)</f>
        <v>1</v>
      </c>
      <c r="G24" s="172"/>
      <c r="H24" s="173"/>
      <c r="I24" s="171">
        <f>IF((I23+J23+K23)&gt;1,1,0)</f>
        <v>0</v>
      </c>
      <c r="J24" s="172"/>
      <c r="K24" s="173"/>
      <c r="L24" s="171">
        <v>1</v>
      </c>
      <c r="M24" s="172"/>
      <c r="N24" s="173"/>
      <c r="O24" s="171">
        <v>1</v>
      </c>
      <c r="P24" s="172"/>
      <c r="Q24" s="174"/>
      <c r="R24" s="172">
        <f>IF((R23+S23+T23)&gt;1,1,0)</f>
        <v>1</v>
      </c>
      <c r="S24" s="172"/>
      <c r="T24" s="173"/>
      <c r="U24" s="171">
        <f>IF((U23+V23+W23)&gt;1,1,0)</f>
        <v>1</v>
      </c>
      <c r="V24" s="172"/>
      <c r="W24" s="173"/>
      <c r="X24" s="171">
        <f>IF((X23+Y23+Z23)&gt;1,1,0)</f>
        <v>1</v>
      </c>
      <c r="Y24" s="172"/>
      <c r="Z24" s="173"/>
      <c r="AA24" s="171">
        <f>IF((AA23+AB23+AC23)&gt;1,1,0)</f>
        <v>0</v>
      </c>
      <c r="AB24" s="172"/>
      <c r="AC24" s="173"/>
      <c r="AD24" s="171">
        <f>IF((AD23+AE23+AF23)&gt;1,1,0)</f>
        <v>1</v>
      </c>
      <c r="AE24" s="172"/>
      <c r="AF24" s="175"/>
      <c r="AG24" s="20">
        <f>AVERAGE(C24:AF24)</f>
        <v>0.8</v>
      </c>
      <c r="AH24" s="62"/>
    </row>
    <row r="25" spans="1:34" s="12" customFormat="1" ht="23.25" customHeight="1" thickBot="1" x14ac:dyDescent="0.3">
      <c r="A25" s="167">
        <f t="shared" ref="A25" si="6">+A23+1</f>
        <v>9</v>
      </c>
      <c r="B25" s="249" t="str">
        <f>+Záv_správa!C24</f>
        <v>Miklovičová Mária</v>
      </c>
      <c r="C25" s="81"/>
      <c r="D25" s="97"/>
      <c r="E25" s="97"/>
      <c r="F25" s="81"/>
      <c r="G25" s="97"/>
      <c r="H25" s="97"/>
      <c r="I25" s="122">
        <v>0</v>
      </c>
      <c r="J25" s="123">
        <v>0</v>
      </c>
      <c r="K25" s="123">
        <v>1</v>
      </c>
      <c r="L25" s="81"/>
      <c r="M25" s="97"/>
      <c r="N25" s="97"/>
      <c r="O25" s="122">
        <v>0</v>
      </c>
      <c r="P25" s="123">
        <v>0</v>
      </c>
      <c r="Q25" s="126">
        <v>0</v>
      </c>
      <c r="R25" s="101"/>
      <c r="S25" s="97"/>
      <c r="T25" s="97"/>
      <c r="U25" s="81"/>
      <c r="V25" s="97"/>
      <c r="W25" s="97"/>
      <c r="X25" s="81">
        <v>1</v>
      </c>
      <c r="Y25" s="97">
        <v>1</v>
      </c>
      <c r="Z25" s="97">
        <v>1</v>
      </c>
      <c r="AA25" s="122">
        <v>0</v>
      </c>
      <c r="AB25" s="123">
        <v>0</v>
      </c>
      <c r="AC25" s="123">
        <v>0</v>
      </c>
      <c r="AD25" s="81">
        <v>1</v>
      </c>
      <c r="AE25" s="97">
        <v>1</v>
      </c>
      <c r="AF25" s="102">
        <v>0</v>
      </c>
      <c r="AG25" s="16"/>
      <c r="AH25" s="63">
        <f>SUM(C25:AF25)/30</f>
        <v>0.2</v>
      </c>
    </row>
    <row r="26" spans="1:34" s="12" customFormat="1" ht="23.25" customHeight="1" thickBot="1" x14ac:dyDescent="0.3">
      <c r="A26" s="177"/>
      <c r="B26" s="250"/>
      <c r="C26" s="171">
        <v>1</v>
      </c>
      <c r="D26" s="172"/>
      <c r="E26" s="173"/>
      <c r="F26" s="171">
        <v>1</v>
      </c>
      <c r="G26" s="172"/>
      <c r="H26" s="173"/>
      <c r="I26" s="171">
        <f>IF((I25+J25+K25)&gt;1,1,0)</f>
        <v>0</v>
      </c>
      <c r="J26" s="172"/>
      <c r="K26" s="173"/>
      <c r="L26" s="171">
        <v>1</v>
      </c>
      <c r="M26" s="172"/>
      <c r="N26" s="173"/>
      <c r="O26" s="171">
        <f>IF((O25+P25+Q25)&gt;1,1,0)</f>
        <v>0</v>
      </c>
      <c r="P26" s="172"/>
      <c r="Q26" s="174"/>
      <c r="R26" s="172">
        <v>1</v>
      </c>
      <c r="S26" s="172"/>
      <c r="T26" s="173"/>
      <c r="U26" s="171">
        <v>1</v>
      </c>
      <c r="V26" s="172"/>
      <c r="W26" s="173"/>
      <c r="X26" s="171">
        <f>IF((X25+Y25+Z25)&gt;1,1,0)</f>
        <v>1</v>
      </c>
      <c r="Y26" s="172"/>
      <c r="Z26" s="173"/>
      <c r="AA26" s="171">
        <f>IF((AA25+AB25+AC25)&gt;1,1,0)</f>
        <v>0</v>
      </c>
      <c r="AB26" s="172"/>
      <c r="AC26" s="173"/>
      <c r="AD26" s="171">
        <f>IF((AD25+AE25+AF25)&gt;1,1,0)</f>
        <v>1</v>
      </c>
      <c r="AE26" s="172"/>
      <c r="AF26" s="175"/>
      <c r="AG26" s="20">
        <f>AVERAGE(C26:AF26)</f>
        <v>0.7</v>
      </c>
      <c r="AH26" s="62"/>
    </row>
    <row r="27" spans="1:34" s="12" customFormat="1" ht="23.25" customHeight="1" thickBot="1" x14ac:dyDescent="0.3">
      <c r="A27" s="167">
        <f t="shared" ref="A27" si="7">+A25+1</f>
        <v>10</v>
      </c>
      <c r="B27" s="249" t="str">
        <f>+Záv_správa!C25</f>
        <v>Oravcová Zuzana</v>
      </c>
      <c r="C27" s="81">
        <v>1</v>
      </c>
      <c r="D27" s="97">
        <v>0</v>
      </c>
      <c r="E27" s="97">
        <v>1</v>
      </c>
      <c r="F27" s="81">
        <v>1</v>
      </c>
      <c r="G27" s="97">
        <v>1</v>
      </c>
      <c r="H27" s="97">
        <v>1</v>
      </c>
      <c r="I27" s="122">
        <v>1</v>
      </c>
      <c r="J27" s="123">
        <v>0</v>
      </c>
      <c r="K27" s="123">
        <v>1</v>
      </c>
      <c r="L27" s="81"/>
      <c r="M27" s="97"/>
      <c r="N27" s="97"/>
      <c r="O27" s="81"/>
      <c r="P27" s="97"/>
      <c r="Q27" s="100"/>
      <c r="R27" s="101">
        <v>1</v>
      </c>
      <c r="S27" s="97">
        <v>1</v>
      </c>
      <c r="T27" s="97">
        <v>1</v>
      </c>
      <c r="U27" s="122">
        <v>1</v>
      </c>
      <c r="V27" s="123">
        <v>1</v>
      </c>
      <c r="W27" s="123">
        <v>1</v>
      </c>
      <c r="X27" s="81">
        <v>0</v>
      </c>
      <c r="Y27" s="97">
        <v>1</v>
      </c>
      <c r="Z27" s="97">
        <v>1</v>
      </c>
      <c r="AA27" s="81">
        <v>0</v>
      </c>
      <c r="AB27" s="97">
        <v>0</v>
      </c>
      <c r="AC27" s="97">
        <v>0</v>
      </c>
      <c r="AD27" s="81">
        <v>1</v>
      </c>
      <c r="AE27" s="97">
        <v>1</v>
      </c>
      <c r="AF27" s="102">
        <v>1</v>
      </c>
      <c r="AG27" s="16"/>
      <c r="AH27" s="63">
        <f>SUM(C27:AF27)/30</f>
        <v>0.6</v>
      </c>
    </row>
    <row r="28" spans="1:34" s="12" customFormat="1" ht="23.25" customHeight="1" thickBot="1" x14ac:dyDescent="0.3">
      <c r="A28" s="177"/>
      <c r="B28" s="250"/>
      <c r="C28" s="171">
        <f>IF((C27+D27+E27)&gt;1,1,0)</f>
        <v>1</v>
      </c>
      <c r="D28" s="172"/>
      <c r="E28" s="173"/>
      <c r="F28" s="171">
        <f>IF((F27+G27+H27)&gt;1,1,0)</f>
        <v>1</v>
      </c>
      <c r="G28" s="172"/>
      <c r="H28" s="173"/>
      <c r="I28" s="171">
        <f>IF((I27+J27+K27)&gt;1,1,0)</f>
        <v>1</v>
      </c>
      <c r="J28" s="172"/>
      <c r="K28" s="173"/>
      <c r="L28" s="171">
        <v>1</v>
      </c>
      <c r="M28" s="172"/>
      <c r="N28" s="173"/>
      <c r="O28" s="171">
        <v>1</v>
      </c>
      <c r="P28" s="172"/>
      <c r="Q28" s="174"/>
      <c r="R28" s="172">
        <f>IF((R27+S27+T27)&gt;1,1,0)</f>
        <v>1</v>
      </c>
      <c r="S28" s="172"/>
      <c r="T28" s="173"/>
      <c r="U28" s="171">
        <f>IF((U27+V27+W27)&gt;1,1,0)</f>
        <v>1</v>
      </c>
      <c r="V28" s="172"/>
      <c r="W28" s="173"/>
      <c r="X28" s="171">
        <f>IF((X27+Y27+Z27)&gt;1,1,0)</f>
        <v>1</v>
      </c>
      <c r="Y28" s="172"/>
      <c r="Z28" s="173"/>
      <c r="AA28" s="171">
        <f>IF((AA27+AB27+AC27)&gt;1,1,0)</f>
        <v>0</v>
      </c>
      <c r="AB28" s="172"/>
      <c r="AC28" s="173"/>
      <c r="AD28" s="171">
        <f>IF((AD27+AE27+AF27)&gt;1,1,0)</f>
        <v>1</v>
      </c>
      <c r="AE28" s="172"/>
      <c r="AF28" s="175"/>
      <c r="AG28" s="20">
        <f>AVERAGE(C28:AF28)</f>
        <v>0.9</v>
      </c>
      <c r="AH28" s="62"/>
    </row>
    <row r="29" spans="1:34" s="12" customFormat="1" ht="23.25" customHeight="1" thickBot="1" x14ac:dyDescent="0.3">
      <c r="A29" s="167">
        <f t="shared" ref="A29" si="8">+A27+1</f>
        <v>11</v>
      </c>
      <c r="B29" s="249" t="str">
        <f>+Záv_správa!C26</f>
        <v>Války  Alex</v>
      </c>
      <c r="C29" s="81">
        <v>1</v>
      </c>
      <c r="D29" s="97">
        <v>0</v>
      </c>
      <c r="E29" s="97">
        <v>1</v>
      </c>
      <c r="F29" s="81">
        <v>1</v>
      </c>
      <c r="G29" s="97">
        <v>1</v>
      </c>
      <c r="H29" s="97">
        <v>1</v>
      </c>
      <c r="I29" s="81">
        <v>0</v>
      </c>
      <c r="J29" s="97">
        <v>1</v>
      </c>
      <c r="K29" s="97">
        <v>1</v>
      </c>
      <c r="L29" s="81"/>
      <c r="M29" s="97"/>
      <c r="N29" s="97"/>
      <c r="O29" s="81"/>
      <c r="P29" s="97"/>
      <c r="Q29" s="100"/>
      <c r="R29" s="101">
        <v>1</v>
      </c>
      <c r="S29" s="97">
        <v>1</v>
      </c>
      <c r="T29" s="97">
        <v>1</v>
      </c>
      <c r="U29" s="81">
        <v>1</v>
      </c>
      <c r="V29" s="97">
        <v>0</v>
      </c>
      <c r="W29" s="97">
        <v>1</v>
      </c>
      <c r="X29" s="122">
        <v>1</v>
      </c>
      <c r="Y29" s="123">
        <v>0</v>
      </c>
      <c r="Z29" s="123">
        <v>1</v>
      </c>
      <c r="AA29" s="81">
        <v>1</v>
      </c>
      <c r="AB29" s="97">
        <v>1</v>
      </c>
      <c r="AC29" s="97">
        <v>1</v>
      </c>
      <c r="AD29" s="81">
        <v>1</v>
      </c>
      <c r="AE29" s="97">
        <v>1</v>
      </c>
      <c r="AF29" s="102">
        <v>1</v>
      </c>
      <c r="AG29" s="16"/>
      <c r="AH29" s="63">
        <f>SUM(C29:AF29)/30</f>
        <v>0.66666666666666663</v>
      </c>
    </row>
    <row r="30" spans="1:34" s="12" customFormat="1" ht="23.25" customHeight="1" thickBot="1" x14ac:dyDescent="0.3">
      <c r="A30" s="177"/>
      <c r="B30" s="250"/>
      <c r="C30" s="171">
        <f>IF((C29+D29+E29)&gt;1,1,0)</f>
        <v>1</v>
      </c>
      <c r="D30" s="172"/>
      <c r="E30" s="173"/>
      <c r="F30" s="171">
        <f>IF((F29+G29+H29)&gt;1,1,0)</f>
        <v>1</v>
      </c>
      <c r="G30" s="172"/>
      <c r="H30" s="173"/>
      <c r="I30" s="171">
        <f>IF((I29+J29+K29)&gt;1,1,0)</f>
        <v>1</v>
      </c>
      <c r="J30" s="172"/>
      <c r="K30" s="173"/>
      <c r="L30" s="171">
        <v>1</v>
      </c>
      <c r="M30" s="172"/>
      <c r="N30" s="173"/>
      <c r="O30" s="171">
        <v>1</v>
      </c>
      <c r="P30" s="172"/>
      <c r="Q30" s="174"/>
      <c r="R30" s="172">
        <f>IF((R29+S29+T29)&gt;1,1,0)</f>
        <v>1</v>
      </c>
      <c r="S30" s="172"/>
      <c r="T30" s="173"/>
      <c r="U30" s="171">
        <f>IF((U29+V29+W29)&gt;1,1,0)</f>
        <v>1</v>
      </c>
      <c r="V30" s="172"/>
      <c r="W30" s="173"/>
      <c r="X30" s="171">
        <f>IF((X29+Y29+Z29)&gt;1,1,0)</f>
        <v>1</v>
      </c>
      <c r="Y30" s="172"/>
      <c r="Z30" s="173"/>
      <c r="AA30" s="171">
        <f>IF((AA29+AB29+AC29)&gt;1,1,0)</f>
        <v>1</v>
      </c>
      <c r="AB30" s="172"/>
      <c r="AC30" s="173"/>
      <c r="AD30" s="171">
        <f>IF((AD29+AE29+AF29)&gt;1,1,0)</f>
        <v>1</v>
      </c>
      <c r="AE30" s="172"/>
      <c r="AF30" s="175"/>
      <c r="AG30" s="20">
        <f>AVERAGE(C30:AF30)</f>
        <v>1</v>
      </c>
      <c r="AH30" s="62"/>
    </row>
    <row r="31" spans="1:34" s="12" customFormat="1" ht="23.25" customHeight="1" thickBot="1" x14ac:dyDescent="0.3">
      <c r="A31" s="167">
        <f t="shared" ref="A31" si="9">+A29+1</f>
        <v>12</v>
      </c>
      <c r="B31" s="249" t="str">
        <f>+Záv_správa!C27</f>
        <v>Šugová Karolína</v>
      </c>
      <c r="C31" s="81">
        <v>1</v>
      </c>
      <c r="D31" s="97">
        <v>0</v>
      </c>
      <c r="E31" s="97">
        <v>1</v>
      </c>
      <c r="F31" s="122">
        <v>1</v>
      </c>
      <c r="G31" s="123">
        <v>1</v>
      </c>
      <c r="H31" s="123">
        <v>1</v>
      </c>
      <c r="I31" s="81">
        <v>1</v>
      </c>
      <c r="J31" s="97">
        <v>1</v>
      </c>
      <c r="K31" s="97">
        <v>1</v>
      </c>
      <c r="L31" s="81"/>
      <c r="M31" s="97"/>
      <c r="N31" s="97"/>
      <c r="O31" s="81"/>
      <c r="P31" s="97"/>
      <c r="Q31" s="100"/>
      <c r="R31" s="101">
        <v>1</v>
      </c>
      <c r="S31" s="97">
        <v>1</v>
      </c>
      <c r="T31" s="97">
        <v>1</v>
      </c>
      <c r="U31" s="81">
        <v>1</v>
      </c>
      <c r="V31" s="97">
        <v>1</v>
      </c>
      <c r="W31" s="97">
        <v>1</v>
      </c>
      <c r="X31" s="122">
        <v>1</v>
      </c>
      <c r="Y31" s="123">
        <v>1</v>
      </c>
      <c r="Z31" s="123">
        <v>1</v>
      </c>
      <c r="AA31" s="81">
        <v>1</v>
      </c>
      <c r="AB31" s="97">
        <v>1</v>
      </c>
      <c r="AC31" s="97">
        <v>1</v>
      </c>
      <c r="AD31" s="81">
        <v>1</v>
      </c>
      <c r="AE31" s="97">
        <v>1</v>
      </c>
      <c r="AF31" s="102">
        <v>1</v>
      </c>
      <c r="AG31" s="16"/>
      <c r="AH31" s="63">
        <f>SUM(C31:AF31)/30</f>
        <v>0.76666666666666672</v>
      </c>
    </row>
    <row r="32" spans="1:34" s="12" customFormat="1" ht="23.25" customHeight="1" thickBot="1" x14ac:dyDescent="0.3">
      <c r="A32" s="177"/>
      <c r="B32" s="250"/>
      <c r="C32" s="171">
        <f>IF((C31+D31+E31)&gt;1,1,0)</f>
        <v>1</v>
      </c>
      <c r="D32" s="172"/>
      <c r="E32" s="173"/>
      <c r="F32" s="171">
        <f>IF((F31+G31+H31)&gt;1,1,0)</f>
        <v>1</v>
      </c>
      <c r="G32" s="172"/>
      <c r="H32" s="173"/>
      <c r="I32" s="171">
        <f>IF((I31+J31+K31)&gt;1,1,0)</f>
        <v>1</v>
      </c>
      <c r="J32" s="172"/>
      <c r="K32" s="173"/>
      <c r="L32" s="171">
        <v>1</v>
      </c>
      <c r="M32" s="172"/>
      <c r="N32" s="173"/>
      <c r="O32" s="171">
        <v>1</v>
      </c>
      <c r="P32" s="172"/>
      <c r="Q32" s="174"/>
      <c r="R32" s="172">
        <f>IF((R31+S31+T31)&gt;1,1,0)</f>
        <v>1</v>
      </c>
      <c r="S32" s="172"/>
      <c r="T32" s="173"/>
      <c r="U32" s="171">
        <f>IF((U31+V31+W31)&gt;1,1,0)</f>
        <v>1</v>
      </c>
      <c r="V32" s="172"/>
      <c r="W32" s="173"/>
      <c r="X32" s="171">
        <f>IF((X31+Y31+Z31)&gt;1,1,0)</f>
        <v>1</v>
      </c>
      <c r="Y32" s="172"/>
      <c r="Z32" s="173"/>
      <c r="AA32" s="171">
        <f>IF((AA31+AB31+AC31)&gt;1,1,0)</f>
        <v>1</v>
      </c>
      <c r="AB32" s="172"/>
      <c r="AC32" s="173"/>
      <c r="AD32" s="171">
        <f>IF((AD31+AE31+AF31)&gt;1,1,0)</f>
        <v>1</v>
      </c>
      <c r="AE32" s="172"/>
      <c r="AF32" s="175"/>
      <c r="AG32" s="20">
        <f>AVERAGE(C32:AF32)</f>
        <v>1</v>
      </c>
      <c r="AH32" s="62"/>
    </row>
    <row r="33" spans="1:34" s="12" customFormat="1" ht="23.25" customHeight="1" thickBot="1" x14ac:dyDescent="0.3">
      <c r="A33" s="167">
        <f t="shared" ref="A33" si="10">+A31+1</f>
        <v>13</v>
      </c>
      <c r="B33" s="238"/>
      <c r="C33" s="81">
        <v>0</v>
      </c>
      <c r="D33" s="97">
        <v>0</v>
      </c>
      <c r="E33" s="97">
        <v>0</v>
      </c>
      <c r="F33" s="81">
        <v>0</v>
      </c>
      <c r="G33" s="97">
        <v>0</v>
      </c>
      <c r="H33" s="97">
        <v>0</v>
      </c>
      <c r="I33" s="81">
        <v>0</v>
      </c>
      <c r="J33" s="97">
        <v>0</v>
      </c>
      <c r="K33" s="97">
        <v>0</v>
      </c>
      <c r="L33" s="81">
        <v>0</v>
      </c>
      <c r="M33" s="97">
        <v>0</v>
      </c>
      <c r="N33" s="97">
        <v>0</v>
      </c>
      <c r="O33" s="81">
        <v>0</v>
      </c>
      <c r="P33" s="97">
        <v>0</v>
      </c>
      <c r="Q33" s="100">
        <v>0</v>
      </c>
      <c r="R33" s="101">
        <v>0</v>
      </c>
      <c r="S33" s="97">
        <v>0</v>
      </c>
      <c r="T33" s="97">
        <v>0</v>
      </c>
      <c r="U33" s="81">
        <v>0</v>
      </c>
      <c r="V33" s="97">
        <v>0</v>
      </c>
      <c r="W33" s="97">
        <v>0</v>
      </c>
      <c r="X33" s="81">
        <v>0</v>
      </c>
      <c r="Y33" s="97">
        <v>0</v>
      </c>
      <c r="Z33" s="97">
        <v>0</v>
      </c>
      <c r="AA33" s="81">
        <v>0</v>
      </c>
      <c r="AB33" s="97">
        <v>0</v>
      </c>
      <c r="AC33" s="97">
        <v>0</v>
      </c>
      <c r="AD33" s="81">
        <v>0</v>
      </c>
      <c r="AE33" s="97">
        <v>0</v>
      </c>
      <c r="AF33" s="102">
        <v>0</v>
      </c>
      <c r="AG33" s="16"/>
      <c r="AH33" s="63">
        <f>SUM(C33:AF33)/30</f>
        <v>0</v>
      </c>
    </row>
    <row r="34" spans="1:34" s="12" customFormat="1" ht="23.25" customHeight="1" thickBot="1" x14ac:dyDescent="0.3">
      <c r="A34" s="177"/>
      <c r="B34" s="248"/>
      <c r="C34" s="171">
        <f>IF((C33+D33+E33)&gt;1,1,0)</f>
        <v>0</v>
      </c>
      <c r="D34" s="172"/>
      <c r="E34" s="173"/>
      <c r="F34" s="171">
        <f>IF((F33+G33+H33)&gt;1,1,0)</f>
        <v>0</v>
      </c>
      <c r="G34" s="172"/>
      <c r="H34" s="173"/>
      <c r="I34" s="171">
        <f>IF((I33+J33+K33)&gt;1,1,0)</f>
        <v>0</v>
      </c>
      <c r="J34" s="172"/>
      <c r="K34" s="173"/>
      <c r="L34" s="171">
        <f>IF((L33+M33+N33)&gt;1,1,0)</f>
        <v>0</v>
      </c>
      <c r="M34" s="172"/>
      <c r="N34" s="173"/>
      <c r="O34" s="171">
        <f>IF((O33+P33+Q33)&gt;1,1,0)</f>
        <v>0</v>
      </c>
      <c r="P34" s="172"/>
      <c r="Q34" s="174"/>
      <c r="R34" s="172">
        <f>IF((R33+S33+T33)&gt;1,1,0)</f>
        <v>0</v>
      </c>
      <c r="S34" s="172"/>
      <c r="T34" s="173"/>
      <c r="U34" s="171">
        <f>IF((U33+V33+W33)&gt;1,1,0)</f>
        <v>0</v>
      </c>
      <c r="V34" s="172"/>
      <c r="W34" s="173"/>
      <c r="X34" s="171">
        <f>IF((X33+Y33+Z33)&gt;1,1,0)</f>
        <v>0</v>
      </c>
      <c r="Y34" s="172"/>
      <c r="Z34" s="173"/>
      <c r="AA34" s="171">
        <f>IF((AA33+AB33+AC33)&gt;1,1,0)</f>
        <v>0</v>
      </c>
      <c r="AB34" s="172"/>
      <c r="AC34" s="173"/>
      <c r="AD34" s="171">
        <f>IF((AD33+AE33+AF33)&gt;1,1,0)</f>
        <v>0</v>
      </c>
      <c r="AE34" s="172"/>
      <c r="AF34" s="175"/>
      <c r="AG34" s="20">
        <f>AVERAGE(C34:AF34)</f>
        <v>0</v>
      </c>
      <c r="AH34" s="62"/>
    </row>
    <row r="35" spans="1:34" s="15" customFormat="1" ht="17.25" customHeight="1" thickBot="1" x14ac:dyDescent="0.3">
      <c r="A35" s="167">
        <f t="shared" ref="A35" si="11">+A33+1</f>
        <v>14</v>
      </c>
      <c r="B35" s="238"/>
      <c r="C35" s="81">
        <v>0</v>
      </c>
      <c r="D35" s="97">
        <v>0</v>
      </c>
      <c r="E35" s="97">
        <v>0</v>
      </c>
      <c r="F35" s="81">
        <v>0</v>
      </c>
      <c r="G35" s="97">
        <v>0</v>
      </c>
      <c r="H35" s="97">
        <v>0</v>
      </c>
      <c r="I35" s="81">
        <v>0</v>
      </c>
      <c r="J35" s="97">
        <v>0</v>
      </c>
      <c r="K35" s="97">
        <v>0</v>
      </c>
      <c r="L35" s="81">
        <v>0</v>
      </c>
      <c r="M35" s="97">
        <v>0</v>
      </c>
      <c r="N35" s="97">
        <v>0</v>
      </c>
      <c r="O35" s="81">
        <v>0</v>
      </c>
      <c r="P35" s="97">
        <v>0</v>
      </c>
      <c r="Q35" s="100">
        <v>0</v>
      </c>
      <c r="R35" s="101">
        <v>0</v>
      </c>
      <c r="S35" s="97">
        <v>0</v>
      </c>
      <c r="T35" s="97">
        <v>0</v>
      </c>
      <c r="U35" s="81">
        <v>0</v>
      </c>
      <c r="V35" s="97">
        <v>0</v>
      </c>
      <c r="W35" s="97">
        <v>0</v>
      </c>
      <c r="X35" s="81">
        <v>0</v>
      </c>
      <c r="Y35" s="97">
        <v>0</v>
      </c>
      <c r="Z35" s="97">
        <v>0</v>
      </c>
      <c r="AA35" s="81">
        <v>0</v>
      </c>
      <c r="AB35" s="97">
        <v>0</v>
      </c>
      <c r="AC35" s="97">
        <v>0</v>
      </c>
      <c r="AD35" s="81">
        <v>0</v>
      </c>
      <c r="AE35" s="97">
        <v>0</v>
      </c>
      <c r="AF35" s="102">
        <v>0</v>
      </c>
      <c r="AG35" s="16"/>
      <c r="AH35" s="63">
        <f>SUM(C35:AF35)/30</f>
        <v>0</v>
      </c>
    </row>
    <row r="36" spans="1:34" s="12" customFormat="1" ht="23.25" customHeight="1" thickBot="1" x14ac:dyDescent="0.3">
      <c r="A36" s="177"/>
      <c r="B36" s="248"/>
      <c r="C36" s="171">
        <f>IF((C35+D35+E35)&gt;1,1,0)</f>
        <v>0</v>
      </c>
      <c r="D36" s="172"/>
      <c r="E36" s="173"/>
      <c r="F36" s="171">
        <f>IF((F35+G35+H35)&gt;1,1,0)</f>
        <v>0</v>
      </c>
      <c r="G36" s="172"/>
      <c r="H36" s="173"/>
      <c r="I36" s="171">
        <f>IF((I35+J35+K35)&gt;1,1,0)</f>
        <v>0</v>
      </c>
      <c r="J36" s="172"/>
      <c r="K36" s="173"/>
      <c r="L36" s="171">
        <f>IF((L35+M35+N35)&gt;1,1,0)</f>
        <v>0</v>
      </c>
      <c r="M36" s="172"/>
      <c r="N36" s="173"/>
      <c r="O36" s="171">
        <f>IF((O35+P35+Q35)&gt;1,1,0)</f>
        <v>0</v>
      </c>
      <c r="P36" s="172"/>
      <c r="Q36" s="174"/>
      <c r="R36" s="172">
        <f>IF((R35+S35+T35)&gt;1,1,0)</f>
        <v>0</v>
      </c>
      <c r="S36" s="172"/>
      <c r="T36" s="173"/>
      <c r="U36" s="171">
        <f>IF((U35+V35+W35)&gt;1,1,0)</f>
        <v>0</v>
      </c>
      <c r="V36" s="172"/>
      <c r="W36" s="173"/>
      <c r="X36" s="171">
        <f>IF((X35+Y35+Z35)&gt;1,1,0)</f>
        <v>0</v>
      </c>
      <c r="Y36" s="172"/>
      <c r="Z36" s="173"/>
      <c r="AA36" s="171">
        <f>IF((AA35+AB35+AC35)&gt;1,1,0)</f>
        <v>0</v>
      </c>
      <c r="AB36" s="172"/>
      <c r="AC36" s="173"/>
      <c r="AD36" s="171">
        <f>IF((AD35+AE35+AF35)&gt;1,1,0)</f>
        <v>0</v>
      </c>
      <c r="AE36" s="172"/>
      <c r="AF36" s="175"/>
      <c r="AG36" s="20">
        <f>AVERAGE(C36:AF36)</f>
        <v>0</v>
      </c>
      <c r="AH36" s="62"/>
    </row>
    <row r="37" spans="1:34" s="15" customFormat="1" ht="17.25" customHeight="1" thickBot="1" x14ac:dyDescent="0.3">
      <c r="A37" s="167">
        <f t="shared" ref="A37" si="12">+A35+1</f>
        <v>15</v>
      </c>
      <c r="B37" s="238"/>
      <c r="C37" s="81">
        <v>0</v>
      </c>
      <c r="D37" s="97">
        <v>0</v>
      </c>
      <c r="E37" s="97">
        <v>0</v>
      </c>
      <c r="F37" s="81">
        <v>0</v>
      </c>
      <c r="G37" s="97">
        <v>0</v>
      </c>
      <c r="H37" s="97">
        <v>0</v>
      </c>
      <c r="I37" s="81">
        <v>0</v>
      </c>
      <c r="J37" s="97">
        <v>0</v>
      </c>
      <c r="K37" s="97">
        <v>0</v>
      </c>
      <c r="L37" s="81">
        <v>0</v>
      </c>
      <c r="M37" s="97">
        <v>0</v>
      </c>
      <c r="N37" s="97">
        <v>0</v>
      </c>
      <c r="O37" s="81">
        <v>0</v>
      </c>
      <c r="P37" s="97">
        <v>0</v>
      </c>
      <c r="Q37" s="100">
        <v>0</v>
      </c>
      <c r="R37" s="101">
        <v>0</v>
      </c>
      <c r="S37" s="97">
        <v>0</v>
      </c>
      <c r="T37" s="97">
        <v>0</v>
      </c>
      <c r="U37" s="81">
        <v>0</v>
      </c>
      <c r="V37" s="97">
        <v>0</v>
      </c>
      <c r="W37" s="97">
        <v>0</v>
      </c>
      <c r="X37" s="81">
        <v>0</v>
      </c>
      <c r="Y37" s="97">
        <v>0</v>
      </c>
      <c r="Z37" s="97">
        <v>0</v>
      </c>
      <c r="AA37" s="81">
        <v>0</v>
      </c>
      <c r="AB37" s="97">
        <v>0</v>
      </c>
      <c r="AC37" s="97">
        <v>0</v>
      </c>
      <c r="AD37" s="81">
        <v>0</v>
      </c>
      <c r="AE37" s="97">
        <v>0</v>
      </c>
      <c r="AF37" s="102">
        <v>0</v>
      </c>
      <c r="AG37" s="16"/>
      <c r="AH37" s="63">
        <f>SUM(C37:AF37)/30</f>
        <v>0</v>
      </c>
    </row>
    <row r="38" spans="1:34" s="12" customFormat="1" ht="23.25" customHeight="1" thickBot="1" x14ac:dyDescent="0.3">
      <c r="A38" s="177"/>
      <c r="B38" s="248"/>
      <c r="C38" s="171">
        <f>IF((C37+D37+E37)&gt;1,1,0)</f>
        <v>0</v>
      </c>
      <c r="D38" s="172"/>
      <c r="E38" s="173"/>
      <c r="F38" s="171">
        <f>IF((F37+G37+H37)&gt;1,1,0)</f>
        <v>0</v>
      </c>
      <c r="G38" s="172"/>
      <c r="H38" s="173"/>
      <c r="I38" s="171">
        <f>IF((I37+J37+K37)&gt;1,1,0)</f>
        <v>0</v>
      </c>
      <c r="J38" s="172"/>
      <c r="K38" s="173"/>
      <c r="L38" s="171">
        <f>IF((L37+M37+N37)&gt;1,1,0)</f>
        <v>0</v>
      </c>
      <c r="M38" s="172"/>
      <c r="N38" s="173"/>
      <c r="O38" s="171">
        <f>IF((O37+P37+Q37)&gt;1,1,0)</f>
        <v>0</v>
      </c>
      <c r="P38" s="172"/>
      <c r="Q38" s="174"/>
      <c r="R38" s="172">
        <f>IF((R37+S37+T37)&gt;1,1,0)</f>
        <v>0</v>
      </c>
      <c r="S38" s="172"/>
      <c r="T38" s="173"/>
      <c r="U38" s="171">
        <f>IF((U37+V37+W37)&gt;1,1,0)</f>
        <v>0</v>
      </c>
      <c r="V38" s="172"/>
      <c r="W38" s="173"/>
      <c r="X38" s="171">
        <f>IF((X37+Y37+Z37)&gt;1,1,0)</f>
        <v>0</v>
      </c>
      <c r="Y38" s="172"/>
      <c r="Z38" s="173"/>
      <c r="AA38" s="171">
        <f>IF((AA37+AB37+AC37)&gt;1,1,0)</f>
        <v>0</v>
      </c>
      <c r="AB38" s="172"/>
      <c r="AC38" s="173"/>
      <c r="AD38" s="171">
        <f>IF((AD37+AE37+AF37)&gt;1,1,0)</f>
        <v>0</v>
      </c>
      <c r="AE38" s="172"/>
      <c r="AF38" s="175"/>
      <c r="AG38" s="20">
        <f>AVERAGE(C38:AF38)</f>
        <v>0</v>
      </c>
      <c r="AH38" s="62"/>
    </row>
    <row r="39" spans="1:34" s="15" customFormat="1" ht="17.25" customHeight="1" thickBot="1" x14ac:dyDescent="0.3">
      <c r="A39" s="216">
        <f t="shared" ref="A39" si="13">+A37+1</f>
        <v>16</v>
      </c>
      <c r="B39" s="246"/>
      <c r="C39" s="81">
        <v>0</v>
      </c>
      <c r="D39" s="97">
        <v>0</v>
      </c>
      <c r="E39" s="97">
        <v>0</v>
      </c>
      <c r="F39" s="22">
        <v>0</v>
      </c>
      <c r="G39" s="23">
        <v>0</v>
      </c>
      <c r="H39" s="23">
        <v>0</v>
      </c>
      <c r="I39" s="22">
        <v>0</v>
      </c>
      <c r="J39" s="23">
        <v>0</v>
      </c>
      <c r="K39" s="23">
        <v>0</v>
      </c>
      <c r="L39" s="22"/>
      <c r="M39" s="23"/>
      <c r="N39" s="23"/>
      <c r="O39" s="22"/>
      <c r="P39" s="23"/>
      <c r="Q39" s="53"/>
      <c r="R39" s="50">
        <v>0</v>
      </c>
      <c r="S39" s="23">
        <v>0</v>
      </c>
      <c r="T39" s="23">
        <v>0</v>
      </c>
      <c r="U39" s="22">
        <v>0</v>
      </c>
      <c r="V39" s="23">
        <v>0</v>
      </c>
      <c r="W39" s="23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2">
        <v>0</v>
      </c>
      <c r="AE39" s="23">
        <v>0</v>
      </c>
      <c r="AF39" s="24">
        <v>0</v>
      </c>
      <c r="AG39" s="16"/>
      <c r="AH39" s="61"/>
    </row>
    <row r="40" spans="1:34" s="12" customFormat="1" ht="23.25" customHeight="1" thickBot="1" x14ac:dyDescent="0.3">
      <c r="A40" s="217"/>
      <c r="B40" s="247"/>
      <c r="C40" s="171">
        <f>IF((C39+D39+E39)&gt;1,1,0)</f>
        <v>0</v>
      </c>
      <c r="D40" s="172"/>
      <c r="E40" s="173"/>
      <c r="F40" s="171">
        <f>IF((F39+G39+H39)&gt;1,1,0)</f>
        <v>0</v>
      </c>
      <c r="G40" s="172"/>
      <c r="H40" s="173"/>
      <c r="I40" s="171">
        <f>IF((I39+J39+K39)&gt;1,1,0)</f>
        <v>0</v>
      </c>
      <c r="J40" s="172"/>
      <c r="K40" s="173"/>
      <c r="L40" s="171">
        <v>1</v>
      </c>
      <c r="M40" s="172"/>
      <c r="N40" s="173"/>
      <c r="O40" s="171">
        <v>1</v>
      </c>
      <c r="P40" s="172"/>
      <c r="Q40" s="174"/>
      <c r="R40" s="172">
        <f>IF((R39+S39+T39)&gt;1,1,0)</f>
        <v>0</v>
      </c>
      <c r="S40" s="172"/>
      <c r="T40" s="173"/>
      <c r="U40" s="171">
        <f>IF((U39+V39+W39)&gt;1,1,0)</f>
        <v>0</v>
      </c>
      <c r="V40" s="172"/>
      <c r="W40" s="173"/>
      <c r="X40" s="171">
        <f>IF((X39+Y39+Z39)&gt;1,1,0)</f>
        <v>0</v>
      </c>
      <c r="Y40" s="172"/>
      <c r="Z40" s="173"/>
      <c r="AA40" s="171">
        <f>IF((AA39+AB39+AC39)&gt;1,1,0)</f>
        <v>0</v>
      </c>
      <c r="AB40" s="172"/>
      <c r="AC40" s="173"/>
      <c r="AD40" s="171">
        <f>IF((AD39+AE39+AF39)&gt;1,1,0)</f>
        <v>0</v>
      </c>
      <c r="AE40" s="172"/>
      <c r="AF40" s="175"/>
      <c r="AG40" s="20">
        <f>AVERAGE(C40:AF40)</f>
        <v>0.2</v>
      </c>
      <c r="AH40" s="62"/>
    </row>
    <row r="41" spans="1:34" ht="20.25" customHeight="1" x14ac:dyDescent="0.25">
      <c r="C41" s="235">
        <f>+(C10+C12+C14+C16+C18+C20+C22+C24+C26+C28+C30+C32+C34+C36+C38)/12</f>
        <v>0.83333333333333337</v>
      </c>
      <c r="D41" s="235"/>
      <c r="E41" s="235"/>
      <c r="F41" s="191">
        <f t="shared" ref="F41" si="14">+(F10+F12+F14+F16+F18+F20+F22+F24+F26+F28+F30+F32+F34+F36+F38)/12</f>
        <v>1</v>
      </c>
      <c r="G41" s="244"/>
      <c r="H41" s="245"/>
      <c r="I41" s="191">
        <f t="shared" ref="I41" si="15">+(I10+I12+I14+I16+I18+I20+I22+I24+I26+I28+I30+I32+I34+I36+I38)/12</f>
        <v>0.58333333333333337</v>
      </c>
      <c r="J41" s="244"/>
      <c r="K41" s="245"/>
      <c r="L41" s="191">
        <f t="shared" ref="L41" si="16">+(L10+L12+L14+L16+L18+L20+L22+L24+L26+L28+L30+L32+L34+L36+L38)/12</f>
        <v>1</v>
      </c>
      <c r="M41" s="244"/>
      <c r="N41" s="245"/>
      <c r="O41" s="191">
        <f t="shared" ref="O41" si="17">+(O10+O12+O14+O16+O18+O20+O22+O24+O26+O28+O30+O32+O34+O36+O38)/12</f>
        <v>0.83333333333333337</v>
      </c>
      <c r="P41" s="244"/>
      <c r="Q41" s="245"/>
      <c r="R41" s="191">
        <f t="shared" ref="R41" si="18">+(R10+R12+R14+R16+R18+R20+R22+R24+R26+R28+R30+R32+R34+R36+R38)/12</f>
        <v>1</v>
      </c>
      <c r="S41" s="244"/>
      <c r="T41" s="245"/>
      <c r="U41" s="191">
        <f t="shared" ref="U41" si="19">+(U10+U12+U14+U16+U18+U20+U22+U24+U26+U28+U30+U32+U34+U36+U38)/12</f>
        <v>0.91666666666666663</v>
      </c>
      <c r="V41" s="244"/>
      <c r="W41" s="245"/>
      <c r="X41" s="191">
        <f t="shared" ref="X41" si="20">+(X10+X12+X14+X16+X18+X20+X22+X24+X26+X28+X30+X32+X34+X36+X38)/12</f>
        <v>0.83333333333333337</v>
      </c>
      <c r="Y41" s="244"/>
      <c r="Z41" s="245"/>
      <c r="AA41" s="191">
        <f t="shared" ref="AA41" si="21">+(AA10+AA12+AA14+AA16+AA18+AA20+AA22+AA24+AA26+AA28+AA30+AA32+AA34+AA36+AA38)/12</f>
        <v>0.66666666666666663</v>
      </c>
      <c r="AB41" s="244"/>
      <c r="AC41" s="245"/>
      <c r="AD41" s="191">
        <f t="shared" ref="AD41" si="22">+(AD10+AD12+AD14+AD16+AD18+AD20+AD22+AD24+AD26+AD28+AD30+AD32+AD34+AD36+AD38)/12</f>
        <v>0.83333333333333337</v>
      </c>
      <c r="AE41" s="244"/>
      <c r="AF41" s="245"/>
    </row>
    <row r="42" spans="1:34" ht="20.25" customHeight="1" x14ac:dyDescent="0.25">
      <c r="C42" s="220" t="s">
        <v>35</v>
      </c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34" t="s">
        <v>36</v>
      </c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</row>
    <row r="43" spans="1:34" ht="27.75" customHeight="1" x14ac:dyDescent="0.25">
      <c r="C43" s="194">
        <f>AVERAGE(C41:Q41)</f>
        <v>0.85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4">
        <f>AVERAGE(R41:AF41)</f>
        <v>0.85</v>
      </c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</row>
    <row r="44" spans="1:34" ht="19.5" customHeight="1" x14ac:dyDescent="0.25"/>
    <row r="45" spans="1:34" ht="21" thickBot="1" x14ac:dyDescent="0.35">
      <c r="A45" s="8" t="s">
        <v>8</v>
      </c>
      <c r="X45" s="9" t="s">
        <v>4</v>
      </c>
    </row>
    <row r="46" spans="1:34" x14ac:dyDescent="0.25">
      <c r="X46" s="179"/>
      <c r="Y46" s="180"/>
      <c r="Z46" s="180"/>
      <c r="AA46" s="180"/>
      <c r="AB46" s="180"/>
      <c r="AC46" s="180"/>
      <c r="AD46" s="180"/>
      <c r="AE46" s="180"/>
      <c r="AF46" s="180"/>
      <c r="AG46" s="181"/>
    </row>
    <row r="47" spans="1:34" x14ac:dyDescent="0.25">
      <c r="X47" s="182"/>
      <c r="Y47" s="183"/>
      <c r="Z47" s="183"/>
      <c r="AA47" s="183"/>
      <c r="AB47" s="183"/>
      <c r="AC47" s="183"/>
      <c r="AD47" s="183"/>
      <c r="AE47" s="183"/>
      <c r="AF47" s="183"/>
      <c r="AG47" s="184"/>
    </row>
    <row r="48" spans="1:34" x14ac:dyDescent="0.25">
      <c r="X48" s="182"/>
      <c r="Y48" s="183"/>
      <c r="Z48" s="183"/>
      <c r="AA48" s="183"/>
      <c r="AB48" s="183"/>
      <c r="AC48" s="183"/>
      <c r="AD48" s="183"/>
      <c r="AE48" s="183"/>
      <c r="AF48" s="183"/>
      <c r="AG48" s="184"/>
    </row>
    <row r="49" spans="1:33" ht="15.75" thickBot="1" x14ac:dyDescent="0.3">
      <c r="X49" s="185"/>
      <c r="Y49" s="186"/>
      <c r="Z49" s="186"/>
      <c r="AA49" s="186"/>
      <c r="AB49" s="186"/>
      <c r="AC49" s="186"/>
      <c r="AD49" s="186"/>
      <c r="AE49" s="186"/>
      <c r="AF49" s="186"/>
      <c r="AG49" s="187"/>
    </row>
    <row r="50" spans="1:33" x14ac:dyDescent="0.25">
      <c r="A50">
        <v>1</v>
      </c>
      <c r="B50" s="98" t="s">
        <v>219</v>
      </c>
    </row>
    <row r="51" spans="1:33" x14ac:dyDescent="0.25">
      <c r="A51">
        <v>2</v>
      </c>
      <c r="B51" s="98" t="s">
        <v>220</v>
      </c>
    </row>
    <row r="52" spans="1:33" x14ac:dyDescent="0.25">
      <c r="A52">
        <v>3</v>
      </c>
      <c r="B52" s="98" t="s">
        <v>10</v>
      </c>
    </row>
  </sheetData>
  <mergeCells count="233">
    <mergeCell ref="A1:AG2"/>
    <mergeCell ref="AD4:AF4"/>
    <mergeCell ref="A5:B5"/>
    <mergeCell ref="C5:U5"/>
    <mergeCell ref="V5:AB5"/>
    <mergeCell ref="AD5:AF5"/>
    <mergeCell ref="A9:A10"/>
    <mergeCell ref="B9:B10"/>
    <mergeCell ref="C10:E10"/>
    <mergeCell ref="F10:H10"/>
    <mergeCell ref="I10:K10"/>
    <mergeCell ref="L10:N10"/>
    <mergeCell ref="C8:E8"/>
    <mergeCell ref="F8:H8"/>
    <mergeCell ref="I8:K8"/>
    <mergeCell ref="L8:N8"/>
    <mergeCell ref="O10:Q10"/>
    <mergeCell ref="R10:T10"/>
    <mergeCell ref="U10:W10"/>
    <mergeCell ref="X10:Z10"/>
    <mergeCell ref="AA10:AC10"/>
    <mergeCell ref="AD10:AF10"/>
    <mergeCell ref="U8:W8"/>
    <mergeCell ref="X8:Z8"/>
    <mergeCell ref="AA8:AC8"/>
    <mergeCell ref="AD8:AF8"/>
    <mergeCell ref="O8:Q8"/>
    <mergeCell ref="R8:T8"/>
    <mergeCell ref="O12:Q12"/>
    <mergeCell ref="R12:T12"/>
    <mergeCell ref="U12:W12"/>
    <mergeCell ref="X12:Z12"/>
    <mergeCell ref="AA12:AC12"/>
    <mergeCell ref="AD12:AF12"/>
    <mergeCell ref="A11:A12"/>
    <mergeCell ref="B11:B12"/>
    <mergeCell ref="C12:E12"/>
    <mergeCell ref="F12:H12"/>
    <mergeCell ref="I12:K12"/>
    <mergeCell ref="L12:N12"/>
    <mergeCell ref="O14:Q14"/>
    <mergeCell ref="R14:T14"/>
    <mergeCell ref="U14:W14"/>
    <mergeCell ref="X14:Z14"/>
    <mergeCell ref="AA14:AC14"/>
    <mergeCell ref="AD14:AF14"/>
    <mergeCell ref="A13:A14"/>
    <mergeCell ref="B13:B14"/>
    <mergeCell ref="C14:E14"/>
    <mergeCell ref="F14:H14"/>
    <mergeCell ref="I14:K14"/>
    <mergeCell ref="L14:N14"/>
    <mergeCell ref="O16:Q16"/>
    <mergeCell ref="R16:T16"/>
    <mergeCell ref="U16:W16"/>
    <mergeCell ref="X16:Z16"/>
    <mergeCell ref="AA16:AC16"/>
    <mergeCell ref="AD16:AF16"/>
    <mergeCell ref="A15:A16"/>
    <mergeCell ref="B15:B16"/>
    <mergeCell ref="C16:E16"/>
    <mergeCell ref="F16:H16"/>
    <mergeCell ref="I16:K16"/>
    <mergeCell ref="L16:N16"/>
    <mergeCell ref="O18:Q18"/>
    <mergeCell ref="R18:T18"/>
    <mergeCell ref="U18:W18"/>
    <mergeCell ref="X18:Z18"/>
    <mergeCell ref="AA18:AC18"/>
    <mergeCell ref="AD18:AF18"/>
    <mergeCell ref="A17:A18"/>
    <mergeCell ref="B17:B18"/>
    <mergeCell ref="C18:E18"/>
    <mergeCell ref="F18:H18"/>
    <mergeCell ref="I18:K18"/>
    <mergeCell ref="L18:N18"/>
    <mergeCell ref="O20:Q20"/>
    <mergeCell ref="R20:T20"/>
    <mergeCell ref="U20:W20"/>
    <mergeCell ref="X20:Z20"/>
    <mergeCell ref="AA20:AC20"/>
    <mergeCell ref="AD20:AF20"/>
    <mergeCell ref="A19:A20"/>
    <mergeCell ref="B19:B20"/>
    <mergeCell ref="C20:E20"/>
    <mergeCell ref="F20:H20"/>
    <mergeCell ref="I20:K20"/>
    <mergeCell ref="L20:N20"/>
    <mergeCell ref="O22:Q22"/>
    <mergeCell ref="R22:T22"/>
    <mergeCell ref="U22:W22"/>
    <mergeCell ref="X22:Z22"/>
    <mergeCell ref="AA22:AC22"/>
    <mergeCell ref="AD22:AF22"/>
    <mergeCell ref="A21:A22"/>
    <mergeCell ref="B21:B22"/>
    <mergeCell ref="C22:E22"/>
    <mergeCell ref="F22:H22"/>
    <mergeCell ref="I22:K22"/>
    <mergeCell ref="L22:N22"/>
    <mergeCell ref="O24:Q24"/>
    <mergeCell ref="R24:T24"/>
    <mergeCell ref="U24:W24"/>
    <mergeCell ref="X24:Z24"/>
    <mergeCell ref="AA24:AC24"/>
    <mergeCell ref="AD24:AF24"/>
    <mergeCell ref="A23:A24"/>
    <mergeCell ref="B23:B24"/>
    <mergeCell ref="C24:E24"/>
    <mergeCell ref="F24:H24"/>
    <mergeCell ref="I24:K24"/>
    <mergeCell ref="L24:N24"/>
    <mergeCell ref="O26:Q26"/>
    <mergeCell ref="R26:T26"/>
    <mergeCell ref="U26:W26"/>
    <mergeCell ref="X26:Z26"/>
    <mergeCell ref="AA26:AC26"/>
    <mergeCell ref="AD26:AF26"/>
    <mergeCell ref="A25:A26"/>
    <mergeCell ref="B25:B26"/>
    <mergeCell ref="C26:E26"/>
    <mergeCell ref="F26:H26"/>
    <mergeCell ref="I26:K26"/>
    <mergeCell ref="L26:N26"/>
    <mergeCell ref="O28:Q28"/>
    <mergeCell ref="R28:T28"/>
    <mergeCell ref="U28:W28"/>
    <mergeCell ref="X28:Z28"/>
    <mergeCell ref="AA28:AC28"/>
    <mergeCell ref="AD28:AF28"/>
    <mergeCell ref="A27:A28"/>
    <mergeCell ref="B27:B28"/>
    <mergeCell ref="C28:E28"/>
    <mergeCell ref="F28:H28"/>
    <mergeCell ref="I28:K28"/>
    <mergeCell ref="L28:N28"/>
    <mergeCell ref="O30:Q30"/>
    <mergeCell ref="R30:T30"/>
    <mergeCell ref="U30:W30"/>
    <mergeCell ref="X30:Z30"/>
    <mergeCell ref="AA30:AC30"/>
    <mergeCell ref="AD30:AF30"/>
    <mergeCell ref="A29:A30"/>
    <mergeCell ref="B29:B30"/>
    <mergeCell ref="C30:E30"/>
    <mergeCell ref="F30:H30"/>
    <mergeCell ref="I30:K30"/>
    <mergeCell ref="L30:N30"/>
    <mergeCell ref="O32:Q32"/>
    <mergeCell ref="R32:T32"/>
    <mergeCell ref="U32:W32"/>
    <mergeCell ref="X32:Z32"/>
    <mergeCell ref="AA32:AC32"/>
    <mergeCell ref="AD32:AF32"/>
    <mergeCell ref="A31:A32"/>
    <mergeCell ref="B31:B32"/>
    <mergeCell ref="C32:E32"/>
    <mergeCell ref="F32:H32"/>
    <mergeCell ref="I32:K32"/>
    <mergeCell ref="L32:N32"/>
    <mergeCell ref="O34:Q34"/>
    <mergeCell ref="R34:T34"/>
    <mergeCell ref="U34:W34"/>
    <mergeCell ref="X34:Z34"/>
    <mergeCell ref="AA34:AC34"/>
    <mergeCell ref="AD34:AF34"/>
    <mergeCell ref="A33:A34"/>
    <mergeCell ref="B33:B34"/>
    <mergeCell ref="C34:E34"/>
    <mergeCell ref="F34:H34"/>
    <mergeCell ref="I34:K34"/>
    <mergeCell ref="L34:N34"/>
    <mergeCell ref="AA38:AC38"/>
    <mergeCell ref="AD38:AF38"/>
    <mergeCell ref="A37:A38"/>
    <mergeCell ref="B37:B38"/>
    <mergeCell ref="C38:E38"/>
    <mergeCell ref="F38:H38"/>
    <mergeCell ref="I38:K38"/>
    <mergeCell ref="L38:N38"/>
    <mergeCell ref="O36:Q36"/>
    <mergeCell ref="R36:T36"/>
    <mergeCell ref="U36:W36"/>
    <mergeCell ref="X36:Z36"/>
    <mergeCell ref="AA36:AC36"/>
    <mergeCell ref="AD36:AF36"/>
    <mergeCell ref="A35:A36"/>
    <mergeCell ref="B35:B36"/>
    <mergeCell ref="C36:E36"/>
    <mergeCell ref="F36:H36"/>
    <mergeCell ref="I36:K36"/>
    <mergeCell ref="L36:N36"/>
    <mergeCell ref="X46:AG49"/>
    <mergeCell ref="O40:Q40"/>
    <mergeCell ref="R40:T40"/>
    <mergeCell ref="U40:W40"/>
    <mergeCell ref="X40:Z40"/>
    <mergeCell ref="AA40:AC40"/>
    <mergeCell ref="AD40:AF40"/>
    <mergeCell ref="A39:A40"/>
    <mergeCell ref="B39:B40"/>
    <mergeCell ref="C40:E40"/>
    <mergeCell ref="F40:H40"/>
    <mergeCell ref="I40:K40"/>
    <mergeCell ref="L40:N40"/>
    <mergeCell ref="C42:Q42"/>
    <mergeCell ref="C43:Q43"/>
    <mergeCell ref="R43:AF43"/>
    <mergeCell ref="R42:AF42"/>
    <mergeCell ref="AD7:AF7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O38:Q38"/>
    <mergeCell ref="R38:T38"/>
    <mergeCell ref="U38:W38"/>
    <mergeCell ref="X38:Z38"/>
  </mergeCells>
  <conditionalFormatting sqref="C40:AF40">
    <cfRule type="cellIs" dxfId="82" priority="121" operator="equal">
      <formula>0</formula>
    </cfRule>
  </conditionalFormatting>
  <conditionalFormatting sqref="AG40">
    <cfRule type="cellIs" dxfId="81" priority="66" operator="between">
      <formula>0.8</formula>
      <formula>1</formula>
    </cfRule>
    <cfRule type="cellIs" dxfId="80" priority="67" operator="between">
      <formula>0.5</formula>
      <formula>0.7999</formula>
    </cfRule>
    <cfRule type="cellIs" dxfId="79" priority="68" operator="between">
      <formula>0</formula>
      <formula>0.4999</formula>
    </cfRule>
  </conditionalFormatting>
  <conditionalFormatting sqref="AG12">
    <cfRule type="cellIs" dxfId="78" priority="108" operator="between">
      <formula>0.8</formula>
      <formula>1</formula>
    </cfRule>
    <cfRule type="cellIs" dxfId="77" priority="109" operator="between">
      <formula>0.5</formula>
      <formula>0.7999</formula>
    </cfRule>
    <cfRule type="cellIs" dxfId="76" priority="110" operator="between">
      <formula>0</formula>
      <formula>0.4999</formula>
    </cfRule>
  </conditionalFormatting>
  <conditionalFormatting sqref="C41:AF41">
    <cfRule type="top10" dxfId="75" priority="65" percent="1" bottom="1" rank="10"/>
  </conditionalFormatting>
  <conditionalFormatting sqref="C10:AF10">
    <cfRule type="cellIs" dxfId="74" priority="64" operator="equal">
      <formula>0</formula>
    </cfRule>
  </conditionalFormatting>
  <conditionalFormatting sqref="AG10">
    <cfRule type="cellIs" dxfId="73" priority="61" operator="between">
      <formula>0.8</formula>
      <formula>1</formula>
    </cfRule>
    <cfRule type="cellIs" dxfId="72" priority="62" operator="between">
      <formula>0.5</formula>
      <formula>0.7999</formula>
    </cfRule>
    <cfRule type="cellIs" dxfId="71" priority="63" operator="between">
      <formula>0</formula>
      <formula>0.4999</formula>
    </cfRule>
  </conditionalFormatting>
  <conditionalFormatting sqref="AG14">
    <cfRule type="cellIs" dxfId="70" priority="57" operator="between">
      <formula>0.8</formula>
      <formula>1</formula>
    </cfRule>
    <cfRule type="cellIs" dxfId="69" priority="58" operator="between">
      <formula>0.5</formula>
      <formula>0.7999</formula>
    </cfRule>
    <cfRule type="cellIs" dxfId="68" priority="59" operator="between">
      <formula>0</formula>
      <formula>0.4999</formula>
    </cfRule>
  </conditionalFormatting>
  <conditionalFormatting sqref="C16:AF16">
    <cfRule type="cellIs" dxfId="67" priority="56" operator="equal">
      <formula>0</formula>
    </cfRule>
  </conditionalFormatting>
  <conditionalFormatting sqref="AG16">
    <cfRule type="cellIs" dxfId="66" priority="53" operator="between">
      <formula>0.8</formula>
      <formula>1</formula>
    </cfRule>
    <cfRule type="cellIs" dxfId="65" priority="54" operator="between">
      <formula>0.5</formula>
      <formula>0.7999</formula>
    </cfRule>
    <cfRule type="cellIs" dxfId="64" priority="55" operator="between">
      <formula>0</formula>
      <formula>0.4999</formula>
    </cfRule>
  </conditionalFormatting>
  <conditionalFormatting sqref="C18:AF18">
    <cfRule type="cellIs" dxfId="63" priority="52" operator="equal">
      <formula>0</formula>
    </cfRule>
  </conditionalFormatting>
  <conditionalFormatting sqref="AG18">
    <cfRule type="cellIs" dxfId="62" priority="49" operator="between">
      <formula>0.8</formula>
      <formula>1</formula>
    </cfRule>
    <cfRule type="cellIs" dxfId="61" priority="50" operator="between">
      <formula>0.5</formula>
      <formula>0.7999</formula>
    </cfRule>
    <cfRule type="cellIs" dxfId="60" priority="51" operator="between">
      <formula>0</formula>
      <formula>0.4999</formula>
    </cfRule>
  </conditionalFormatting>
  <conditionalFormatting sqref="C20:K20 R20:AF20">
    <cfRule type="cellIs" dxfId="59" priority="48" operator="equal">
      <formula>0</formula>
    </cfRule>
  </conditionalFormatting>
  <conditionalFormatting sqref="AG20">
    <cfRule type="cellIs" dxfId="58" priority="45" operator="between">
      <formula>0.8</formula>
      <formula>1</formula>
    </cfRule>
    <cfRule type="cellIs" dxfId="57" priority="46" operator="between">
      <formula>0.5</formula>
      <formula>0.7999</formula>
    </cfRule>
    <cfRule type="cellIs" dxfId="56" priority="47" operator="between">
      <formula>0</formula>
      <formula>0.4999</formula>
    </cfRule>
  </conditionalFormatting>
  <conditionalFormatting sqref="C22:K22 R22:AF22">
    <cfRule type="cellIs" dxfId="55" priority="44" operator="equal">
      <formula>0</formula>
    </cfRule>
  </conditionalFormatting>
  <conditionalFormatting sqref="AG22">
    <cfRule type="cellIs" dxfId="54" priority="41" operator="between">
      <formula>0.8</formula>
      <formula>1</formula>
    </cfRule>
    <cfRule type="cellIs" dxfId="53" priority="42" operator="between">
      <formula>0.5</formula>
      <formula>0.7999</formula>
    </cfRule>
    <cfRule type="cellIs" dxfId="52" priority="43" operator="between">
      <formula>0</formula>
      <formula>0.4999</formula>
    </cfRule>
  </conditionalFormatting>
  <conditionalFormatting sqref="C24:K24 R24:AF24">
    <cfRule type="cellIs" dxfId="51" priority="40" operator="equal">
      <formula>0</formula>
    </cfRule>
  </conditionalFormatting>
  <conditionalFormatting sqref="AG24">
    <cfRule type="cellIs" dxfId="50" priority="37" operator="between">
      <formula>0.8</formula>
      <formula>1</formula>
    </cfRule>
    <cfRule type="cellIs" dxfId="49" priority="38" operator="between">
      <formula>0.5</formula>
      <formula>0.7999</formula>
    </cfRule>
    <cfRule type="cellIs" dxfId="48" priority="39" operator="between">
      <formula>0</formula>
      <formula>0.4999</formula>
    </cfRule>
  </conditionalFormatting>
  <conditionalFormatting sqref="C26:AF26">
    <cfRule type="cellIs" dxfId="47" priority="36" operator="equal">
      <formula>0</formula>
    </cfRule>
  </conditionalFormatting>
  <conditionalFormatting sqref="AG26">
    <cfRule type="cellIs" dxfId="46" priority="33" operator="between">
      <formula>0.8</formula>
      <formula>1</formula>
    </cfRule>
    <cfRule type="cellIs" dxfId="45" priority="34" operator="between">
      <formula>0.5</formula>
      <formula>0.7999</formula>
    </cfRule>
    <cfRule type="cellIs" dxfId="44" priority="35" operator="between">
      <formula>0</formula>
      <formula>0.4999</formula>
    </cfRule>
  </conditionalFormatting>
  <conditionalFormatting sqref="C28:K28 R28:AF28">
    <cfRule type="cellIs" dxfId="43" priority="32" operator="equal">
      <formula>0</formula>
    </cfRule>
  </conditionalFormatting>
  <conditionalFormatting sqref="AG28">
    <cfRule type="cellIs" dxfId="42" priority="29" operator="between">
      <formula>0.8</formula>
      <formula>1</formula>
    </cfRule>
    <cfRule type="cellIs" dxfId="41" priority="30" operator="between">
      <formula>0.5</formula>
      <formula>0.7999</formula>
    </cfRule>
    <cfRule type="cellIs" dxfId="40" priority="31" operator="between">
      <formula>0</formula>
      <formula>0.4999</formula>
    </cfRule>
  </conditionalFormatting>
  <conditionalFormatting sqref="C30:K30 R30:AF30">
    <cfRule type="cellIs" dxfId="39" priority="28" operator="equal">
      <formula>0</formula>
    </cfRule>
  </conditionalFormatting>
  <conditionalFormatting sqref="AG30">
    <cfRule type="cellIs" dxfId="38" priority="25" operator="between">
      <formula>0.8</formula>
      <formula>1</formula>
    </cfRule>
    <cfRule type="cellIs" dxfId="37" priority="26" operator="between">
      <formula>0.5</formula>
      <formula>0.7999</formula>
    </cfRule>
    <cfRule type="cellIs" dxfId="36" priority="27" operator="between">
      <formula>0</formula>
      <formula>0.4999</formula>
    </cfRule>
  </conditionalFormatting>
  <conditionalFormatting sqref="C32:K32 R32:AF32">
    <cfRule type="cellIs" dxfId="35" priority="24" operator="equal">
      <formula>0</formula>
    </cfRule>
  </conditionalFormatting>
  <conditionalFormatting sqref="AG32">
    <cfRule type="cellIs" dxfId="34" priority="21" operator="between">
      <formula>0.8</formula>
      <formula>1</formula>
    </cfRule>
    <cfRule type="cellIs" dxfId="33" priority="22" operator="between">
      <formula>0.5</formula>
      <formula>0.7999</formula>
    </cfRule>
    <cfRule type="cellIs" dxfId="32" priority="23" operator="between">
      <formula>0</formula>
      <formula>0.4999</formula>
    </cfRule>
  </conditionalFormatting>
  <conditionalFormatting sqref="C34:AF34">
    <cfRule type="cellIs" dxfId="31" priority="20" operator="equal">
      <formula>0</formula>
    </cfRule>
  </conditionalFormatting>
  <conditionalFormatting sqref="AG34">
    <cfRule type="cellIs" dxfId="30" priority="17" operator="between">
      <formula>0.8</formula>
      <formula>1</formula>
    </cfRule>
    <cfRule type="cellIs" dxfId="29" priority="18" operator="between">
      <formula>0.5</formula>
      <formula>0.7999</formula>
    </cfRule>
    <cfRule type="cellIs" dxfId="28" priority="19" operator="between">
      <formula>0</formula>
      <formula>0.4999</formula>
    </cfRule>
  </conditionalFormatting>
  <conditionalFormatting sqref="C36:AF36">
    <cfRule type="cellIs" dxfId="27" priority="16" operator="equal">
      <formula>0</formula>
    </cfRule>
  </conditionalFormatting>
  <conditionalFormatting sqref="AG36">
    <cfRule type="cellIs" dxfId="26" priority="13" operator="between">
      <formula>0.8</formula>
      <formula>1</formula>
    </cfRule>
    <cfRule type="cellIs" dxfId="25" priority="14" operator="between">
      <formula>0.5</formula>
      <formula>0.7999</formula>
    </cfRule>
    <cfRule type="cellIs" dxfId="24" priority="15" operator="between">
      <formula>0</formula>
      <formula>0.4999</formula>
    </cfRule>
  </conditionalFormatting>
  <conditionalFormatting sqref="C38:AF38">
    <cfRule type="cellIs" dxfId="23" priority="12" operator="equal">
      <formula>0</formula>
    </cfRule>
  </conditionalFormatting>
  <conditionalFormatting sqref="AG38">
    <cfRule type="cellIs" dxfId="22" priority="9" operator="between">
      <formula>0.8</formula>
      <formula>1</formula>
    </cfRule>
    <cfRule type="cellIs" dxfId="21" priority="10" operator="between">
      <formula>0.5</formula>
      <formula>0.7999</formula>
    </cfRule>
    <cfRule type="cellIs" dxfId="20" priority="11" operator="between">
      <formula>0</formula>
      <formula>0.4999</formula>
    </cfRule>
  </conditionalFormatting>
  <conditionalFormatting sqref="L20:Q20">
    <cfRule type="cellIs" dxfId="19" priority="8" operator="equal">
      <formula>0</formula>
    </cfRule>
  </conditionalFormatting>
  <conditionalFormatting sqref="L22:Q22">
    <cfRule type="cellIs" dxfId="18" priority="7" operator="equal">
      <formula>0</formula>
    </cfRule>
  </conditionalFormatting>
  <conditionalFormatting sqref="L24:Q24">
    <cfRule type="cellIs" dxfId="17" priority="6" operator="equal">
      <formula>0</formula>
    </cfRule>
  </conditionalFormatting>
  <conditionalFormatting sqref="L28:Q28">
    <cfRule type="cellIs" dxfId="16" priority="5" operator="equal">
      <formula>0</formula>
    </cfRule>
  </conditionalFormatting>
  <conditionalFormatting sqref="L30:Q30">
    <cfRule type="cellIs" dxfId="15" priority="4" operator="equal">
      <formula>0</formula>
    </cfRule>
  </conditionalFormatting>
  <conditionalFormatting sqref="L32:Q32">
    <cfRule type="cellIs" dxfId="14" priority="3" operator="equal">
      <formula>0</formula>
    </cfRule>
  </conditionalFormatting>
  <conditionalFormatting sqref="C12:AF12">
    <cfRule type="cellIs" dxfId="13" priority="2" operator="equal">
      <formula>0</formula>
    </cfRule>
  </conditionalFormatting>
  <conditionalFormatting sqref="C14:AF14">
    <cfRule type="cellIs" dxfId="1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verticalDpi="300" r:id="rId1"/>
  <headerFooter>
    <oddHeader>&amp;L&amp;G</oddHeader>
    <oddFooter>&amp;R&amp;D 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41"/>
  <sheetViews>
    <sheetView topLeftCell="A16" zoomScale="70" zoomScaleNormal="70" zoomScaleSheetLayoutView="70" workbookViewId="0">
      <selection activeCell="C33" sqref="C33:T33"/>
    </sheetView>
  </sheetViews>
  <sheetFormatPr defaultRowHeight="15" x14ac:dyDescent="0.25"/>
  <cols>
    <col min="1" max="1" width="5.7109375" customWidth="1"/>
    <col min="2" max="2" width="29.85546875" customWidth="1"/>
    <col min="3" max="32" width="2.85546875" customWidth="1"/>
    <col min="33" max="33" width="10.28515625" customWidth="1"/>
    <col min="34" max="34" width="9.140625" style="56"/>
  </cols>
  <sheetData>
    <row r="1" spans="1:34" ht="19.5" customHeight="1" x14ac:dyDescent="0.25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1" customFormat="1" ht="29.2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57"/>
    </row>
    <row r="3" spans="1:34" s="4" customFormat="1" ht="13.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H3" s="58"/>
    </row>
    <row r="4" spans="1:34" s="3" customFormat="1" ht="18" customHeight="1" x14ac:dyDescent="0.25">
      <c r="A4" s="7" t="s">
        <v>5</v>
      </c>
      <c r="B4" s="7"/>
      <c r="C4" s="7" t="s">
        <v>2</v>
      </c>
      <c r="D4" s="7"/>
      <c r="E4" s="7"/>
      <c r="F4" s="7"/>
      <c r="G4" s="7"/>
      <c r="H4" s="7"/>
      <c r="I4" s="7"/>
      <c r="V4" s="7" t="s">
        <v>0</v>
      </c>
      <c r="W4" s="6"/>
      <c r="X4" s="6"/>
      <c r="Y4" s="6"/>
      <c r="AD4" s="145" t="s">
        <v>6</v>
      </c>
      <c r="AE4" s="146"/>
      <c r="AF4" s="147"/>
      <c r="AH4" s="59"/>
    </row>
    <row r="5" spans="1:34" s="3" customFormat="1" ht="45" customHeight="1" thickBot="1" x14ac:dyDescent="0.3">
      <c r="A5" s="148" t="s">
        <v>219</v>
      </c>
      <c r="B5" s="149"/>
      <c r="C5" s="150" t="s">
        <v>218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>
        <v>43056</v>
      </c>
      <c r="W5" s="151"/>
      <c r="X5" s="151"/>
      <c r="Y5" s="151"/>
      <c r="Z5" s="151"/>
      <c r="AA5" s="151"/>
      <c r="AB5" s="152"/>
      <c r="AD5" s="154">
        <v>8</v>
      </c>
      <c r="AE5" s="155"/>
      <c r="AF5" s="156"/>
      <c r="AH5" s="59"/>
    </row>
    <row r="6" spans="1:34" s="3" customFormat="1" ht="45" customHeight="1" x14ac:dyDescent="0.25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59"/>
    </row>
    <row r="7" spans="1:34" s="1" customFormat="1" ht="42" customHeight="1" thickBot="1" x14ac:dyDescent="0.35">
      <c r="A7" s="25"/>
      <c r="B7" s="25"/>
      <c r="C7" s="237" t="s">
        <v>89</v>
      </c>
      <c r="D7" s="237"/>
      <c r="E7" s="237"/>
      <c r="F7" s="237" t="s">
        <v>90</v>
      </c>
      <c r="G7" s="237"/>
      <c r="H7" s="237"/>
      <c r="I7" s="237" t="s">
        <v>91</v>
      </c>
      <c r="J7" s="237"/>
      <c r="K7" s="237"/>
      <c r="L7" s="237" t="s">
        <v>92</v>
      </c>
      <c r="M7" s="237"/>
      <c r="N7" s="237"/>
      <c r="O7" s="237" t="s">
        <v>93</v>
      </c>
      <c r="P7" s="237"/>
      <c r="Q7" s="237"/>
      <c r="R7" s="237" t="s">
        <v>94</v>
      </c>
      <c r="S7" s="237"/>
      <c r="T7" s="237"/>
      <c r="U7" s="237" t="s">
        <v>95</v>
      </c>
      <c r="V7" s="237"/>
      <c r="W7" s="237"/>
      <c r="X7" s="237" t="s">
        <v>96</v>
      </c>
      <c r="Y7" s="237"/>
      <c r="Z7" s="237"/>
      <c r="AA7" s="237" t="s">
        <v>97</v>
      </c>
      <c r="AB7" s="237"/>
      <c r="AC7" s="237"/>
      <c r="AD7" s="237" t="s">
        <v>98</v>
      </c>
      <c r="AE7" s="237"/>
      <c r="AF7" s="237"/>
      <c r="AH7" s="57"/>
    </row>
    <row r="8" spans="1:34" s="2" customFormat="1" ht="37.5" customHeight="1" thickBot="1" x14ac:dyDescent="0.3">
      <c r="A8" s="71" t="s">
        <v>7</v>
      </c>
      <c r="B8" s="72" t="s">
        <v>1</v>
      </c>
      <c r="C8" s="160">
        <v>1</v>
      </c>
      <c r="D8" s="161"/>
      <c r="E8" s="162"/>
      <c r="F8" s="160">
        <v>2</v>
      </c>
      <c r="G8" s="161"/>
      <c r="H8" s="162"/>
      <c r="I8" s="160">
        <v>3</v>
      </c>
      <c r="J8" s="161"/>
      <c r="K8" s="162"/>
      <c r="L8" s="160">
        <v>4</v>
      </c>
      <c r="M8" s="161"/>
      <c r="N8" s="162"/>
      <c r="O8" s="160">
        <v>5</v>
      </c>
      <c r="P8" s="161"/>
      <c r="Q8" s="162"/>
      <c r="R8" s="160">
        <v>6</v>
      </c>
      <c r="S8" s="161"/>
      <c r="T8" s="163"/>
      <c r="U8" s="161">
        <v>7</v>
      </c>
      <c r="V8" s="161"/>
      <c r="W8" s="162"/>
      <c r="X8" s="160">
        <v>8</v>
      </c>
      <c r="Y8" s="161"/>
      <c r="Z8" s="162"/>
      <c r="AA8" s="160">
        <v>9</v>
      </c>
      <c r="AB8" s="161"/>
      <c r="AC8" s="162"/>
      <c r="AD8" s="160">
        <v>10</v>
      </c>
      <c r="AE8" s="161"/>
      <c r="AF8" s="176"/>
      <c r="AG8" s="19" t="s">
        <v>3</v>
      </c>
      <c r="AH8" s="60"/>
    </row>
    <row r="9" spans="1:34" s="15" customFormat="1" ht="17.25" customHeight="1" thickBot="1" x14ac:dyDescent="0.3">
      <c r="A9" s="167">
        <v>1</v>
      </c>
      <c r="B9" s="204" t="str">
        <f>+Záv_správa!C5</f>
        <v>Grinčová Izabela Klára</v>
      </c>
      <c r="C9" s="41">
        <v>1</v>
      </c>
      <c r="D9" s="42">
        <v>1</v>
      </c>
      <c r="E9" s="42">
        <v>1</v>
      </c>
      <c r="F9" s="41">
        <v>1</v>
      </c>
      <c r="G9" s="42">
        <v>1</v>
      </c>
      <c r="H9" s="42">
        <v>1</v>
      </c>
      <c r="I9" s="41">
        <v>1</v>
      </c>
      <c r="J9" s="42">
        <v>1</v>
      </c>
      <c r="K9" s="42">
        <v>1</v>
      </c>
      <c r="L9" s="41">
        <v>1</v>
      </c>
      <c r="M9" s="42">
        <v>1</v>
      </c>
      <c r="N9" s="42">
        <v>1</v>
      </c>
      <c r="O9" s="81">
        <v>1</v>
      </c>
      <c r="P9" s="97">
        <v>1</v>
      </c>
      <c r="Q9" s="97">
        <v>1</v>
      </c>
      <c r="R9" s="81">
        <v>1</v>
      </c>
      <c r="S9" s="97">
        <v>1</v>
      </c>
      <c r="T9" s="100">
        <v>1</v>
      </c>
      <c r="U9" s="101">
        <v>1</v>
      </c>
      <c r="V9" s="97">
        <v>1</v>
      </c>
      <c r="W9" s="97">
        <v>1</v>
      </c>
      <c r="X9" s="81">
        <v>0</v>
      </c>
      <c r="Y9" s="97">
        <v>1</v>
      </c>
      <c r="Z9" s="97">
        <v>0</v>
      </c>
      <c r="AA9" s="81">
        <v>1</v>
      </c>
      <c r="AB9" s="97">
        <v>1</v>
      </c>
      <c r="AC9" s="97">
        <v>1</v>
      </c>
      <c r="AD9" s="122">
        <v>1</v>
      </c>
      <c r="AE9" s="123">
        <v>1</v>
      </c>
      <c r="AF9" s="127">
        <v>1</v>
      </c>
      <c r="AG9" s="16"/>
      <c r="AH9" s="63">
        <f>SUM(C9:AG9)/30</f>
        <v>0.93333333333333335</v>
      </c>
    </row>
    <row r="10" spans="1:34" s="12" customFormat="1" ht="23.25" customHeight="1" thickBot="1" x14ac:dyDescent="0.3">
      <c r="A10" s="168"/>
      <c r="B10" s="252"/>
      <c r="C10" s="171">
        <f>IF((C9+D9+E9)&gt;1,1,0)</f>
        <v>1</v>
      </c>
      <c r="D10" s="172"/>
      <c r="E10" s="175"/>
      <c r="F10" s="171">
        <f>IF((F9+G9+H9)&gt;1,1,0)</f>
        <v>1</v>
      </c>
      <c r="G10" s="172"/>
      <c r="H10" s="175"/>
      <c r="I10" s="171">
        <f>IF((I9+J9+K9)&gt;1,1,0)</f>
        <v>1</v>
      </c>
      <c r="J10" s="172"/>
      <c r="K10" s="175"/>
      <c r="L10" s="171">
        <f>IF((L9+M9+N9)&gt;1,1,0)</f>
        <v>1</v>
      </c>
      <c r="M10" s="172"/>
      <c r="N10" s="175"/>
      <c r="O10" s="171">
        <f>IF((O9+P9+Q9)&gt;1,1,0)</f>
        <v>1</v>
      </c>
      <c r="P10" s="172"/>
      <c r="Q10" s="173"/>
      <c r="R10" s="171">
        <f>IF((R9+S9+T9)&gt;1,1,0)</f>
        <v>1</v>
      </c>
      <c r="S10" s="172"/>
      <c r="T10" s="174"/>
      <c r="U10" s="172">
        <f>IF((U9+V9+W9)&gt;1,1,0)</f>
        <v>1</v>
      </c>
      <c r="V10" s="172"/>
      <c r="W10" s="173"/>
      <c r="X10" s="171">
        <f>IF((X9+Y9+Z9)&gt;1,1,0)</f>
        <v>0</v>
      </c>
      <c r="Y10" s="172"/>
      <c r="Z10" s="173"/>
      <c r="AA10" s="171">
        <f>IF((AA9+AB9+AC9)&gt;1,1,0)</f>
        <v>1</v>
      </c>
      <c r="AB10" s="172"/>
      <c r="AC10" s="173"/>
      <c r="AD10" s="171">
        <f>IF((AD9+AE9+AF9)&gt;1,1,0)</f>
        <v>1</v>
      </c>
      <c r="AE10" s="172"/>
      <c r="AF10" s="175"/>
      <c r="AG10" s="20">
        <f>AVERAGE(C10:AF10)</f>
        <v>0.9</v>
      </c>
      <c r="AH10" s="62"/>
    </row>
    <row r="11" spans="1:34" s="15" customFormat="1" ht="17.25" customHeight="1" thickBot="1" x14ac:dyDescent="0.3">
      <c r="A11" s="167">
        <f>+A9+1</f>
        <v>2</v>
      </c>
      <c r="B11" s="204" t="str">
        <f>+Záv_správa!C6</f>
        <v>Kováčová Katarína</v>
      </c>
      <c r="C11" s="124">
        <v>0</v>
      </c>
      <c r="D11" s="125">
        <v>1</v>
      </c>
      <c r="E11" s="125">
        <v>0</v>
      </c>
      <c r="F11" s="41">
        <v>1</v>
      </c>
      <c r="G11" s="42">
        <v>1</v>
      </c>
      <c r="H11" s="42">
        <v>1</v>
      </c>
      <c r="I11" s="41">
        <v>0</v>
      </c>
      <c r="J11" s="42">
        <v>0</v>
      </c>
      <c r="K11" s="42">
        <v>0</v>
      </c>
      <c r="L11" s="124">
        <v>1</v>
      </c>
      <c r="M11" s="125">
        <v>1</v>
      </c>
      <c r="N11" s="125">
        <v>1</v>
      </c>
      <c r="O11" s="81">
        <v>1</v>
      </c>
      <c r="P11" s="97">
        <v>0</v>
      </c>
      <c r="Q11" s="97">
        <v>1</v>
      </c>
      <c r="R11" s="81">
        <v>0</v>
      </c>
      <c r="S11" s="97">
        <v>0</v>
      </c>
      <c r="T11" s="100">
        <v>1</v>
      </c>
      <c r="U11" s="101">
        <v>0</v>
      </c>
      <c r="V11" s="97">
        <v>1</v>
      </c>
      <c r="W11" s="97">
        <v>1</v>
      </c>
      <c r="X11" s="81">
        <v>0</v>
      </c>
      <c r="Y11" s="97">
        <v>0</v>
      </c>
      <c r="Z11" s="97">
        <v>0</v>
      </c>
      <c r="AA11" s="81">
        <v>0</v>
      </c>
      <c r="AB11" s="97">
        <v>0</v>
      </c>
      <c r="AC11" s="97">
        <v>0</v>
      </c>
      <c r="AD11" s="122">
        <v>1</v>
      </c>
      <c r="AE11" s="123">
        <v>1</v>
      </c>
      <c r="AF11" s="127">
        <v>1</v>
      </c>
      <c r="AG11" s="16"/>
      <c r="AH11" s="63">
        <f>SUM(C11:AG11)/30</f>
        <v>0.5</v>
      </c>
    </row>
    <row r="12" spans="1:34" s="12" customFormat="1" ht="23.25" customHeight="1" thickBot="1" x14ac:dyDescent="0.3">
      <c r="A12" s="177"/>
      <c r="B12" s="252"/>
      <c r="C12" s="171">
        <f>IF((C11+D11+E11)&gt;1,1,0)</f>
        <v>0</v>
      </c>
      <c r="D12" s="172"/>
      <c r="E12" s="175"/>
      <c r="F12" s="171">
        <f>IF((F11+G11+H11)&gt;1,1,0)</f>
        <v>1</v>
      </c>
      <c r="G12" s="172"/>
      <c r="H12" s="175"/>
      <c r="I12" s="171">
        <f>IF((I11+J11+K11)&gt;1,1,0)</f>
        <v>0</v>
      </c>
      <c r="J12" s="172"/>
      <c r="K12" s="175"/>
      <c r="L12" s="171">
        <f>IF((L11+M11+N11)&gt;1,1,0)</f>
        <v>1</v>
      </c>
      <c r="M12" s="172"/>
      <c r="N12" s="175"/>
      <c r="O12" s="171">
        <f>IF((O11+P11+Q11)&gt;1,1,0)</f>
        <v>1</v>
      </c>
      <c r="P12" s="172"/>
      <c r="Q12" s="173"/>
      <c r="R12" s="171">
        <f>IF((R11+S11+T11)&gt;1,1,0)</f>
        <v>0</v>
      </c>
      <c r="S12" s="172"/>
      <c r="T12" s="174"/>
      <c r="U12" s="172">
        <f>IF((U11+V11+W11)&gt;1,1,0)</f>
        <v>1</v>
      </c>
      <c r="V12" s="172"/>
      <c r="W12" s="173"/>
      <c r="X12" s="171">
        <f>IF((X11+Y11+Z11)&gt;1,1,0)</f>
        <v>0</v>
      </c>
      <c r="Y12" s="172"/>
      <c r="Z12" s="173"/>
      <c r="AA12" s="171">
        <f>IF((AA11+AB11+AC11)&gt;1,1,0)</f>
        <v>0</v>
      </c>
      <c r="AB12" s="172"/>
      <c r="AC12" s="173"/>
      <c r="AD12" s="171">
        <f>IF((AD11+AE11+AF11)&gt;1,1,0)</f>
        <v>1</v>
      </c>
      <c r="AE12" s="172"/>
      <c r="AF12" s="175"/>
      <c r="AG12" s="20">
        <f>AVERAGE(C12:AF12)</f>
        <v>0.5</v>
      </c>
      <c r="AH12" s="62"/>
    </row>
    <row r="13" spans="1:34" s="15" customFormat="1" ht="17.25" customHeight="1" thickBot="1" x14ac:dyDescent="0.3">
      <c r="A13" s="167">
        <f t="shared" ref="A13" si="0">+A11+1</f>
        <v>3</v>
      </c>
      <c r="B13" s="204" t="str">
        <f>+Záv_správa!C7</f>
        <v>Šugová Patrícia</v>
      </c>
      <c r="C13" s="41">
        <v>1</v>
      </c>
      <c r="D13" s="42">
        <v>1</v>
      </c>
      <c r="E13" s="42">
        <v>1</v>
      </c>
      <c r="F13" s="41">
        <v>1</v>
      </c>
      <c r="G13" s="42">
        <v>1</v>
      </c>
      <c r="H13" s="42">
        <v>1</v>
      </c>
      <c r="I13" s="41">
        <v>0</v>
      </c>
      <c r="J13" s="42">
        <v>0</v>
      </c>
      <c r="K13" s="42">
        <v>0</v>
      </c>
      <c r="L13" s="124">
        <v>0</v>
      </c>
      <c r="M13" s="125">
        <v>1</v>
      </c>
      <c r="N13" s="125">
        <v>0</v>
      </c>
      <c r="O13" s="122">
        <v>1</v>
      </c>
      <c r="P13" s="123">
        <v>1</v>
      </c>
      <c r="Q13" s="123">
        <v>0</v>
      </c>
      <c r="R13" s="81">
        <v>0</v>
      </c>
      <c r="S13" s="97">
        <v>0</v>
      </c>
      <c r="T13" s="100">
        <v>0</v>
      </c>
      <c r="U13" s="101">
        <v>1</v>
      </c>
      <c r="V13" s="97">
        <v>1</v>
      </c>
      <c r="W13" s="97">
        <v>1</v>
      </c>
      <c r="X13" s="122">
        <v>1</v>
      </c>
      <c r="Y13" s="123">
        <v>1</v>
      </c>
      <c r="Z13" s="123">
        <v>0</v>
      </c>
      <c r="AA13" s="81">
        <v>0</v>
      </c>
      <c r="AB13" s="97">
        <v>0</v>
      </c>
      <c r="AC13" s="97">
        <v>0</v>
      </c>
      <c r="AD13" s="81">
        <v>1</v>
      </c>
      <c r="AE13" s="97">
        <v>1</v>
      </c>
      <c r="AF13" s="102">
        <v>1</v>
      </c>
      <c r="AG13" s="16"/>
      <c r="AH13" s="63">
        <f>SUM(C13:AG13)/30</f>
        <v>0.56666666666666665</v>
      </c>
    </row>
    <row r="14" spans="1:34" s="12" customFormat="1" ht="23.25" customHeight="1" thickBot="1" x14ac:dyDescent="0.3">
      <c r="A14" s="177"/>
      <c r="B14" s="252"/>
      <c r="C14" s="171">
        <f>IF((C13+D13+E13)&gt;1,1,0)</f>
        <v>1</v>
      </c>
      <c r="D14" s="172"/>
      <c r="E14" s="175"/>
      <c r="F14" s="171">
        <f>IF((F13+G13+H13)&gt;1,1,0)</f>
        <v>1</v>
      </c>
      <c r="G14" s="172"/>
      <c r="H14" s="175"/>
      <c r="I14" s="171">
        <f>IF((I13+J13+K13)&gt;1,1,0)</f>
        <v>0</v>
      </c>
      <c r="J14" s="172"/>
      <c r="K14" s="175"/>
      <c r="L14" s="171">
        <f>IF((L13+M13+N13)&gt;1,1,0)</f>
        <v>0</v>
      </c>
      <c r="M14" s="172"/>
      <c r="N14" s="175"/>
      <c r="O14" s="171">
        <f>IF((O13+P13+Q13)&gt;1,1,0)</f>
        <v>1</v>
      </c>
      <c r="P14" s="172"/>
      <c r="Q14" s="173"/>
      <c r="R14" s="171">
        <f>IF((R13+S13+T13)&gt;1,1,0)</f>
        <v>0</v>
      </c>
      <c r="S14" s="172"/>
      <c r="T14" s="174"/>
      <c r="U14" s="172">
        <f>IF((U13+V13+W13)&gt;1,1,0)</f>
        <v>1</v>
      </c>
      <c r="V14" s="172"/>
      <c r="W14" s="173"/>
      <c r="X14" s="171">
        <f>IF((X13+Y13+Z13)&gt;1,1,0)</f>
        <v>1</v>
      </c>
      <c r="Y14" s="172"/>
      <c r="Z14" s="173"/>
      <c r="AA14" s="171">
        <f>IF((AA13+AB13+AC13)&gt;1,1,0)</f>
        <v>0</v>
      </c>
      <c r="AB14" s="172"/>
      <c r="AC14" s="173"/>
      <c r="AD14" s="171">
        <f>IF((AD13+AE13+AF13)&gt;1,1,0)</f>
        <v>1</v>
      </c>
      <c r="AE14" s="172"/>
      <c r="AF14" s="175"/>
      <c r="AG14" s="20">
        <f>AVERAGE(C14:AF14)</f>
        <v>0.6</v>
      </c>
      <c r="AH14" s="62"/>
    </row>
    <row r="15" spans="1:34" s="15" customFormat="1" ht="17.25" customHeight="1" thickBot="1" x14ac:dyDescent="0.3">
      <c r="A15" s="168">
        <f t="shared" ref="A15" si="1">+A13+1</f>
        <v>4</v>
      </c>
      <c r="B15" s="204" t="str">
        <f>+Záv_správa!C8</f>
        <v>Marková Ela</v>
      </c>
      <c r="C15" s="41">
        <v>1</v>
      </c>
      <c r="D15" s="42">
        <v>1</v>
      </c>
      <c r="E15" s="42">
        <v>1</v>
      </c>
      <c r="F15" s="124">
        <v>1</v>
      </c>
      <c r="G15" s="125">
        <v>1</v>
      </c>
      <c r="H15" s="125">
        <v>0</v>
      </c>
      <c r="I15" s="41">
        <v>1</v>
      </c>
      <c r="J15" s="42">
        <v>0</v>
      </c>
      <c r="K15" s="42">
        <v>1</v>
      </c>
      <c r="L15" s="124">
        <v>0</v>
      </c>
      <c r="M15" s="125">
        <v>0</v>
      </c>
      <c r="N15" s="125">
        <v>0</v>
      </c>
      <c r="O15" s="81">
        <v>0</v>
      </c>
      <c r="P15" s="97">
        <v>1</v>
      </c>
      <c r="Q15" s="97">
        <v>0</v>
      </c>
      <c r="R15" s="81">
        <v>0</v>
      </c>
      <c r="S15" s="97">
        <v>0</v>
      </c>
      <c r="T15" s="100">
        <v>0</v>
      </c>
      <c r="U15" s="101">
        <v>1</v>
      </c>
      <c r="V15" s="97">
        <v>1</v>
      </c>
      <c r="W15" s="97">
        <v>1</v>
      </c>
      <c r="X15" s="81">
        <v>1</v>
      </c>
      <c r="Y15" s="97">
        <v>1</v>
      </c>
      <c r="Z15" s="97">
        <v>1</v>
      </c>
      <c r="AA15" s="122">
        <v>0</v>
      </c>
      <c r="AB15" s="123">
        <v>0</v>
      </c>
      <c r="AC15" s="123">
        <v>1</v>
      </c>
      <c r="AD15" s="81">
        <v>1</v>
      </c>
      <c r="AE15" s="97">
        <v>1</v>
      </c>
      <c r="AF15" s="102">
        <v>1</v>
      </c>
      <c r="AG15" s="16"/>
      <c r="AH15" s="63">
        <f>SUM(C15:AG15)/30</f>
        <v>0.6</v>
      </c>
    </row>
    <row r="16" spans="1:34" s="12" customFormat="1" ht="23.25" customHeight="1" thickBot="1" x14ac:dyDescent="0.3">
      <c r="A16" s="177"/>
      <c r="B16" s="252"/>
      <c r="C16" s="171">
        <f>IF((C15+D15+E15)&gt;1,1,0)</f>
        <v>1</v>
      </c>
      <c r="D16" s="172"/>
      <c r="E16" s="175"/>
      <c r="F16" s="171">
        <f>IF((F15+G15+H15)&gt;1,1,0)</f>
        <v>1</v>
      </c>
      <c r="G16" s="172"/>
      <c r="H16" s="175"/>
      <c r="I16" s="171">
        <f>IF((I15+J15+K15)&gt;1,1,0)</f>
        <v>1</v>
      </c>
      <c r="J16" s="172"/>
      <c r="K16" s="175"/>
      <c r="L16" s="171">
        <f>IF((L15+M15+N15)&gt;1,1,0)</f>
        <v>0</v>
      </c>
      <c r="M16" s="172"/>
      <c r="N16" s="175"/>
      <c r="O16" s="171">
        <f>IF((O15+P15+Q15)&gt;1,1,0)</f>
        <v>0</v>
      </c>
      <c r="P16" s="172"/>
      <c r="Q16" s="173"/>
      <c r="R16" s="171">
        <f>IF((R15+S15+T15)&gt;1,1,0)</f>
        <v>0</v>
      </c>
      <c r="S16" s="172"/>
      <c r="T16" s="174"/>
      <c r="U16" s="172">
        <f>IF((U15+V15+W15)&gt;1,1,0)</f>
        <v>1</v>
      </c>
      <c r="V16" s="172"/>
      <c r="W16" s="173"/>
      <c r="X16" s="171">
        <f>IF((X15+Y15+Z15)&gt;1,1,0)</f>
        <v>1</v>
      </c>
      <c r="Y16" s="172"/>
      <c r="Z16" s="173"/>
      <c r="AA16" s="171">
        <f>IF((AA15+AB15+AC15)&gt;1,1,0)</f>
        <v>0</v>
      </c>
      <c r="AB16" s="172"/>
      <c r="AC16" s="173"/>
      <c r="AD16" s="171">
        <f>IF((AD15+AE15+AF15)&gt;1,1,0)</f>
        <v>1</v>
      </c>
      <c r="AE16" s="172"/>
      <c r="AF16" s="175"/>
      <c r="AG16" s="20">
        <f>AVERAGE(C16:AF16)</f>
        <v>0.6</v>
      </c>
      <c r="AH16" s="62"/>
    </row>
    <row r="17" spans="1:34" s="15" customFormat="1" ht="17.25" customHeight="1" thickBot="1" x14ac:dyDescent="0.3">
      <c r="A17" s="167">
        <f t="shared" ref="A17" si="2">+A15+1</f>
        <v>5</v>
      </c>
      <c r="B17" s="204" t="str">
        <f>+Záv_správa!C9</f>
        <v>Ferencová Katarína</v>
      </c>
      <c r="C17" s="41">
        <v>0</v>
      </c>
      <c r="D17" s="42">
        <v>1</v>
      </c>
      <c r="E17" s="42">
        <v>1</v>
      </c>
      <c r="F17" s="41">
        <v>1</v>
      </c>
      <c r="G17" s="42">
        <v>1</v>
      </c>
      <c r="H17" s="42">
        <v>1</v>
      </c>
      <c r="I17" s="124">
        <v>0</v>
      </c>
      <c r="J17" s="125">
        <v>0</v>
      </c>
      <c r="K17" s="125">
        <v>0</v>
      </c>
      <c r="L17" s="41">
        <v>1</v>
      </c>
      <c r="M17" s="42">
        <v>0</v>
      </c>
      <c r="N17" s="42">
        <v>1</v>
      </c>
      <c r="O17" s="81">
        <v>1</v>
      </c>
      <c r="P17" s="97">
        <v>1</v>
      </c>
      <c r="Q17" s="97">
        <v>1</v>
      </c>
      <c r="R17" s="122">
        <v>0</v>
      </c>
      <c r="S17" s="123">
        <v>0</v>
      </c>
      <c r="T17" s="126">
        <v>1</v>
      </c>
      <c r="U17" s="101">
        <v>1</v>
      </c>
      <c r="V17" s="97">
        <v>1</v>
      </c>
      <c r="W17" s="97">
        <v>1</v>
      </c>
      <c r="X17" s="81">
        <v>1</v>
      </c>
      <c r="Y17" s="97">
        <v>1</v>
      </c>
      <c r="Z17" s="97">
        <v>1</v>
      </c>
      <c r="AA17" s="81">
        <v>0</v>
      </c>
      <c r="AB17" s="97">
        <v>1</v>
      </c>
      <c r="AC17" s="97">
        <v>0</v>
      </c>
      <c r="AD17" s="122">
        <v>1</v>
      </c>
      <c r="AE17" s="123">
        <v>0</v>
      </c>
      <c r="AF17" s="127">
        <v>1</v>
      </c>
      <c r="AG17" s="16"/>
      <c r="AH17" s="63">
        <f>SUM(C17:AG17)/30</f>
        <v>0.66666666666666663</v>
      </c>
    </row>
    <row r="18" spans="1:34" s="12" customFormat="1" ht="23.25" customHeight="1" thickBot="1" x14ac:dyDescent="0.3">
      <c r="A18" s="177"/>
      <c r="B18" s="252"/>
      <c r="C18" s="171">
        <f>IF((C17+D17+E17)&gt;1,1,0)</f>
        <v>1</v>
      </c>
      <c r="D18" s="172"/>
      <c r="E18" s="175"/>
      <c r="F18" s="171">
        <f>IF((F17+G17+H17)&gt;1,1,0)</f>
        <v>1</v>
      </c>
      <c r="G18" s="172"/>
      <c r="H18" s="175"/>
      <c r="I18" s="171">
        <f>IF((I17+J17+K17)&gt;1,1,0)</f>
        <v>0</v>
      </c>
      <c r="J18" s="172"/>
      <c r="K18" s="175"/>
      <c r="L18" s="171">
        <f>IF((L17+M17+N17)&gt;1,1,0)</f>
        <v>1</v>
      </c>
      <c r="M18" s="172"/>
      <c r="N18" s="175"/>
      <c r="O18" s="171">
        <f>IF((O17+P17+Q17)&gt;1,1,0)</f>
        <v>1</v>
      </c>
      <c r="P18" s="172"/>
      <c r="Q18" s="173"/>
      <c r="R18" s="171">
        <f>IF((R17+S17+T17)&gt;1,1,0)</f>
        <v>0</v>
      </c>
      <c r="S18" s="172"/>
      <c r="T18" s="174"/>
      <c r="U18" s="172">
        <f>IF((U17+V17+W17)&gt;1,1,0)</f>
        <v>1</v>
      </c>
      <c r="V18" s="172"/>
      <c r="W18" s="173"/>
      <c r="X18" s="171">
        <f>IF((X17+Y17+Z17)&gt;1,1,0)</f>
        <v>1</v>
      </c>
      <c r="Y18" s="172"/>
      <c r="Z18" s="173"/>
      <c r="AA18" s="171">
        <f>IF((AA17+AB17+AC17)&gt;1,1,0)</f>
        <v>0</v>
      </c>
      <c r="AB18" s="172"/>
      <c r="AC18" s="173"/>
      <c r="AD18" s="171">
        <f>IF((AD17+AE17+AF17)&gt;1,1,0)</f>
        <v>1</v>
      </c>
      <c r="AE18" s="172"/>
      <c r="AF18" s="175"/>
      <c r="AG18" s="20">
        <f>AVERAGE(C18:AF18)</f>
        <v>0.7</v>
      </c>
      <c r="AH18" s="62"/>
    </row>
    <row r="19" spans="1:34" s="12" customFormat="1" ht="23.25" customHeight="1" thickBot="1" x14ac:dyDescent="0.3">
      <c r="A19" s="167">
        <f t="shared" ref="A19" si="3">+A17+1</f>
        <v>6</v>
      </c>
      <c r="B19" s="204" t="str">
        <f>+Záv_správa!C10</f>
        <v>Kurimská Veronika</v>
      </c>
      <c r="C19" s="41">
        <v>1</v>
      </c>
      <c r="D19" s="42">
        <v>1</v>
      </c>
      <c r="E19" s="42">
        <v>1</v>
      </c>
      <c r="F19" s="41">
        <v>0</v>
      </c>
      <c r="G19" s="42">
        <v>1</v>
      </c>
      <c r="H19" s="42">
        <v>1</v>
      </c>
      <c r="I19" s="41">
        <v>1</v>
      </c>
      <c r="J19" s="42">
        <v>1</v>
      </c>
      <c r="K19" s="42">
        <v>1</v>
      </c>
      <c r="L19" s="124">
        <v>0</v>
      </c>
      <c r="M19" s="125">
        <v>0</v>
      </c>
      <c r="N19" s="125">
        <v>1</v>
      </c>
      <c r="O19" s="81">
        <v>1</v>
      </c>
      <c r="P19" s="97">
        <v>1</v>
      </c>
      <c r="Q19" s="97">
        <v>1</v>
      </c>
      <c r="R19" s="81">
        <v>0</v>
      </c>
      <c r="S19" s="97">
        <v>1</v>
      </c>
      <c r="T19" s="100">
        <v>1</v>
      </c>
      <c r="U19" s="101">
        <v>1</v>
      </c>
      <c r="V19" s="97">
        <v>1</v>
      </c>
      <c r="W19" s="97">
        <v>1</v>
      </c>
      <c r="X19" s="81">
        <v>1</v>
      </c>
      <c r="Y19" s="97">
        <v>1</v>
      </c>
      <c r="Z19" s="97">
        <v>1</v>
      </c>
      <c r="AA19" s="81">
        <v>0</v>
      </c>
      <c r="AB19" s="97">
        <v>1</v>
      </c>
      <c r="AC19" s="97">
        <v>1</v>
      </c>
      <c r="AD19" s="122">
        <v>1</v>
      </c>
      <c r="AE19" s="123">
        <v>1</v>
      </c>
      <c r="AF19" s="127">
        <v>1</v>
      </c>
      <c r="AG19" s="16"/>
      <c r="AH19" s="63">
        <f>SUM(C19:AG19)/30</f>
        <v>0.83333333333333337</v>
      </c>
    </row>
    <row r="20" spans="1:34" s="12" customFormat="1" ht="23.25" customHeight="1" thickBot="1" x14ac:dyDescent="0.3">
      <c r="A20" s="177"/>
      <c r="B20" s="252"/>
      <c r="C20" s="171">
        <f>IF((C19+D19+E19)&gt;1,1,0)</f>
        <v>1</v>
      </c>
      <c r="D20" s="172"/>
      <c r="E20" s="175"/>
      <c r="F20" s="171">
        <f>IF((F19+G19+H19)&gt;1,1,0)</f>
        <v>1</v>
      </c>
      <c r="G20" s="172"/>
      <c r="H20" s="175"/>
      <c r="I20" s="171">
        <f>IF((I19+J19+K19)&gt;1,1,0)</f>
        <v>1</v>
      </c>
      <c r="J20" s="172"/>
      <c r="K20" s="175"/>
      <c r="L20" s="171">
        <f>IF((L19+M19+N19)&gt;1,1,0)</f>
        <v>0</v>
      </c>
      <c r="M20" s="172"/>
      <c r="N20" s="175"/>
      <c r="O20" s="171">
        <f>IF((O19+P19+Q19)&gt;1,1,0)</f>
        <v>1</v>
      </c>
      <c r="P20" s="172"/>
      <c r="Q20" s="173"/>
      <c r="R20" s="171">
        <f>IF((R19+S19+T19)&gt;1,1,0)</f>
        <v>1</v>
      </c>
      <c r="S20" s="172"/>
      <c r="T20" s="174"/>
      <c r="U20" s="172">
        <f>IF((U19+V19+W19)&gt;1,1,0)</f>
        <v>1</v>
      </c>
      <c r="V20" s="172"/>
      <c r="W20" s="173"/>
      <c r="X20" s="171">
        <f>IF((X19+Y19+Z19)&gt;1,1,0)</f>
        <v>1</v>
      </c>
      <c r="Y20" s="172"/>
      <c r="Z20" s="173"/>
      <c r="AA20" s="171">
        <f>IF((AA19+AB19+AC19)&gt;1,1,0)</f>
        <v>1</v>
      </c>
      <c r="AB20" s="172"/>
      <c r="AC20" s="173"/>
      <c r="AD20" s="171">
        <f>IF((AD19+AE19+AF19)&gt;1,1,0)</f>
        <v>1</v>
      </c>
      <c r="AE20" s="172"/>
      <c r="AF20" s="175"/>
      <c r="AG20" s="20">
        <f>AVERAGE(C20:AF20)</f>
        <v>0.9</v>
      </c>
      <c r="AH20" s="62"/>
    </row>
    <row r="21" spans="1:34" s="12" customFormat="1" ht="23.25" customHeight="1" thickBot="1" x14ac:dyDescent="0.3">
      <c r="A21" s="167">
        <f t="shared" ref="A21" si="4">+A19+1</f>
        <v>7</v>
      </c>
      <c r="B21" s="204" t="str">
        <f>+Záv_správa!C11</f>
        <v>Bružeňáková Kristna</v>
      </c>
      <c r="C21" s="41">
        <v>1</v>
      </c>
      <c r="D21" s="42">
        <v>1</v>
      </c>
      <c r="E21" s="42">
        <v>1</v>
      </c>
      <c r="F21" s="124">
        <v>1</v>
      </c>
      <c r="G21" s="125">
        <v>0</v>
      </c>
      <c r="H21" s="125">
        <v>0</v>
      </c>
      <c r="I21" s="41">
        <v>0</v>
      </c>
      <c r="J21" s="42">
        <v>0</v>
      </c>
      <c r="K21" s="42">
        <v>0</v>
      </c>
      <c r="L21" s="41">
        <v>1</v>
      </c>
      <c r="M21" s="42">
        <v>1</v>
      </c>
      <c r="N21" s="42">
        <v>1</v>
      </c>
      <c r="O21" s="81">
        <v>1</v>
      </c>
      <c r="P21" s="97">
        <v>1</v>
      </c>
      <c r="Q21" s="97">
        <v>1</v>
      </c>
      <c r="R21" s="122">
        <v>0</v>
      </c>
      <c r="S21" s="123">
        <v>0</v>
      </c>
      <c r="T21" s="126">
        <v>0</v>
      </c>
      <c r="U21" s="101">
        <v>1</v>
      </c>
      <c r="V21" s="97">
        <v>1</v>
      </c>
      <c r="W21" s="97">
        <v>1</v>
      </c>
      <c r="X21" s="81">
        <v>0</v>
      </c>
      <c r="Y21" s="97">
        <v>0</v>
      </c>
      <c r="Z21" s="97">
        <v>0</v>
      </c>
      <c r="AA21" s="81">
        <v>0</v>
      </c>
      <c r="AB21" s="97">
        <v>0</v>
      </c>
      <c r="AC21" s="97">
        <v>0</v>
      </c>
      <c r="AD21" s="122">
        <v>1</v>
      </c>
      <c r="AE21" s="123">
        <v>1</v>
      </c>
      <c r="AF21" s="127">
        <v>1</v>
      </c>
      <c r="AG21" s="16"/>
      <c r="AH21" s="63">
        <f>SUM(C21:AG21)/30</f>
        <v>0.53333333333333333</v>
      </c>
    </row>
    <row r="22" spans="1:34" s="12" customFormat="1" ht="23.25" customHeight="1" thickBot="1" x14ac:dyDescent="0.3">
      <c r="A22" s="177"/>
      <c r="B22" s="252"/>
      <c r="C22" s="171">
        <f>IF((C21+D21+E21)&gt;1,1,0)</f>
        <v>1</v>
      </c>
      <c r="D22" s="172"/>
      <c r="E22" s="175"/>
      <c r="F22" s="171">
        <f>IF((F21+G21+H21)&gt;1,1,0)</f>
        <v>0</v>
      </c>
      <c r="G22" s="172"/>
      <c r="H22" s="175"/>
      <c r="I22" s="171">
        <f>IF((I21+J21+K21)&gt;1,1,0)</f>
        <v>0</v>
      </c>
      <c r="J22" s="172"/>
      <c r="K22" s="175"/>
      <c r="L22" s="171">
        <f>IF((L21+M21+N21)&gt;1,1,0)</f>
        <v>1</v>
      </c>
      <c r="M22" s="172"/>
      <c r="N22" s="175"/>
      <c r="O22" s="171">
        <f>IF((O21+P21+Q21)&gt;1,1,0)</f>
        <v>1</v>
      </c>
      <c r="P22" s="172"/>
      <c r="Q22" s="173"/>
      <c r="R22" s="171">
        <f>IF((R21+S21+T21)&gt;1,1,0)</f>
        <v>0</v>
      </c>
      <c r="S22" s="172"/>
      <c r="T22" s="174"/>
      <c r="U22" s="172">
        <f>IF((U21+V21+W21)&gt;1,1,0)</f>
        <v>1</v>
      </c>
      <c r="V22" s="172"/>
      <c r="W22" s="173"/>
      <c r="X22" s="171">
        <f>IF((X21+Y21+Z21)&gt;1,1,0)</f>
        <v>0</v>
      </c>
      <c r="Y22" s="172"/>
      <c r="Z22" s="173"/>
      <c r="AA22" s="171">
        <f>IF((AA21+AB21+AC21)&gt;1,1,0)</f>
        <v>0</v>
      </c>
      <c r="AB22" s="172"/>
      <c r="AC22" s="173"/>
      <c r="AD22" s="171">
        <f>IF((AD21+AE21+AF21)&gt;1,1,0)</f>
        <v>1</v>
      </c>
      <c r="AE22" s="172"/>
      <c r="AF22" s="175"/>
      <c r="AG22" s="20">
        <f>AVERAGE(C22:AF22)</f>
        <v>0.5</v>
      </c>
      <c r="AH22" s="62"/>
    </row>
    <row r="23" spans="1:34" s="12" customFormat="1" ht="23.25" customHeight="1" thickBot="1" x14ac:dyDescent="0.3">
      <c r="A23" s="167">
        <f t="shared" ref="A23" si="5">+A21+1</f>
        <v>8</v>
      </c>
      <c r="B23" s="204" t="str">
        <f>+Záv_správa!C12</f>
        <v>Chovančáková Tatiana</v>
      </c>
      <c r="C23" s="41">
        <v>1</v>
      </c>
      <c r="D23" s="42">
        <v>1</v>
      </c>
      <c r="E23" s="42">
        <v>1</v>
      </c>
      <c r="F23" s="41">
        <v>1</v>
      </c>
      <c r="G23" s="42">
        <v>0</v>
      </c>
      <c r="H23" s="42">
        <v>1</v>
      </c>
      <c r="I23" s="124">
        <v>0</v>
      </c>
      <c r="J23" s="125">
        <v>0</v>
      </c>
      <c r="K23" s="125">
        <v>1</v>
      </c>
      <c r="L23" s="41">
        <v>1</v>
      </c>
      <c r="M23" s="42">
        <v>1</v>
      </c>
      <c r="N23" s="42">
        <v>1</v>
      </c>
      <c r="O23" s="81">
        <v>1</v>
      </c>
      <c r="P23" s="97">
        <v>1</v>
      </c>
      <c r="Q23" s="97">
        <v>1</v>
      </c>
      <c r="R23" s="122">
        <v>0</v>
      </c>
      <c r="S23" s="123">
        <v>0</v>
      </c>
      <c r="T23" s="126">
        <v>1</v>
      </c>
      <c r="U23" s="101">
        <v>1</v>
      </c>
      <c r="V23" s="97">
        <v>1</v>
      </c>
      <c r="W23" s="97">
        <v>1</v>
      </c>
      <c r="X23" s="81">
        <v>1</v>
      </c>
      <c r="Y23" s="97">
        <v>1</v>
      </c>
      <c r="Z23" s="97">
        <v>1</v>
      </c>
      <c r="AA23" s="81">
        <v>1</v>
      </c>
      <c r="AB23" s="97">
        <v>1</v>
      </c>
      <c r="AC23" s="97">
        <v>1</v>
      </c>
      <c r="AD23" s="81">
        <v>1</v>
      </c>
      <c r="AE23" s="97">
        <v>1</v>
      </c>
      <c r="AF23" s="102">
        <v>1</v>
      </c>
      <c r="AG23" s="16"/>
      <c r="AH23" s="63">
        <f>SUM(C23:AG23)/30</f>
        <v>0.83333333333333337</v>
      </c>
    </row>
    <row r="24" spans="1:34" s="12" customFormat="1" ht="23.25" customHeight="1" thickBot="1" x14ac:dyDescent="0.3">
      <c r="A24" s="177"/>
      <c r="B24" s="252"/>
      <c r="C24" s="171">
        <f>IF((C23+D23+E23)&gt;1,1,0)</f>
        <v>1</v>
      </c>
      <c r="D24" s="172"/>
      <c r="E24" s="175"/>
      <c r="F24" s="171">
        <f>IF((F23+G23+H23)&gt;1,1,0)</f>
        <v>1</v>
      </c>
      <c r="G24" s="172"/>
      <c r="H24" s="175"/>
      <c r="I24" s="171">
        <f>IF((I23+J23+K23)&gt;1,1,0)</f>
        <v>0</v>
      </c>
      <c r="J24" s="172"/>
      <c r="K24" s="175"/>
      <c r="L24" s="171">
        <f>IF((L23+M23+N23)&gt;1,1,0)</f>
        <v>1</v>
      </c>
      <c r="M24" s="172"/>
      <c r="N24" s="175"/>
      <c r="O24" s="171">
        <f>IF((O23+P23+Q23)&gt;1,1,0)</f>
        <v>1</v>
      </c>
      <c r="P24" s="172"/>
      <c r="Q24" s="173"/>
      <c r="R24" s="171">
        <f>IF((R23+S23+T23)&gt;1,1,0)</f>
        <v>0</v>
      </c>
      <c r="S24" s="172"/>
      <c r="T24" s="174"/>
      <c r="U24" s="172">
        <f>IF((U23+V23+W23)&gt;1,1,0)</f>
        <v>1</v>
      </c>
      <c r="V24" s="172"/>
      <c r="W24" s="173"/>
      <c r="X24" s="171">
        <f>IF((X23+Y23+Z23)&gt;1,1,0)</f>
        <v>1</v>
      </c>
      <c r="Y24" s="172"/>
      <c r="Z24" s="173"/>
      <c r="AA24" s="171">
        <f>IF((AA23+AB23+AC23)&gt;1,1,0)</f>
        <v>1</v>
      </c>
      <c r="AB24" s="172"/>
      <c r="AC24" s="173"/>
      <c r="AD24" s="171">
        <f>IF((AD23+AE23+AF23)&gt;1,1,0)</f>
        <v>1</v>
      </c>
      <c r="AE24" s="172"/>
      <c r="AF24" s="175"/>
      <c r="AG24" s="20">
        <f>AVERAGE(C24:AF24)</f>
        <v>0.8</v>
      </c>
      <c r="AH24" s="62"/>
    </row>
    <row r="25" spans="1:34" s="12" customFormat="1" ht="23.25" customHeight="1" thickBot="1" x14ac:dyDescent="0.3">
      <c r="A25" s="167">
        <f t="shared" ref="A25" si="6">+A23+1</f>
        <v>9</v>
      </c>
      <c r="B25" s="204" t="str">
        <f>+Záv_správa!C13</f>
        <v>Lengyelová Alica</v>
      </c>
      <c r="C25" s="41">
        <v>1</v>
      </c>
      <c r="D25" s="42">
        <v>1</v>
      </c>
      <c r="E25" s="42">
        <v>1</v>
      </c>
      <c r="F25" s="41">
        <v>1</v>
      </c>
      <c r="G25" s="42">
        <v>1</v>
      </c>
      <c r="H25" s="42">
        <v>1</v>
      </c>
      <c r="I25" s="41">
        <v>1</v>
      </c>
      <c r="J25" s="42">
        <v>1</v>
      </c>
      <c r="K25" s="42">
        <v>1</v>
      </c>
      <c r="L25" s="41">
        <v>1</v>
      </c>
      <c r="M25" s="42">
        <v>1</v>
      </c>
      <c r="N25" s="42">
        <v>1</v>
      </c>
      <c r="O25" s="81">
        <v>1</v>
      </c>
      <c r="P25" s="97">
        <v>1</v>
      </c>
      <c r="Q25" s="97">
        <v>1</v>
      </c>
      <c r="R25" s="81">
        <v>1</v>
      </c>
      <c r="S25" s="97">
        <v>1</v>
      </c>
      <c r="T25" s="100">
        <v>1</v>
      </c>
      <c r="U25" s="101">
        <v>1</v>
      </c>
      <c r="V25" s="97">
        <v>1</v>
      </c>
      <c r="W25" s="97">
        <v>1</v>
      </c>
      <c r="X25" s="81">
        <v>1</v>
      </c>
      <c r="Y25" s="97">
        <v>1</v>
      </c>
      <c r="Z25" s="97">
        <v>1</v>
      </c>
      <c r="AA25" s="122">
        <v>1</v>
      </c>
      <c r="AB25" s="123">
        <v>1</v>
      </c>
      <c r="AC25" s="123">
        <v>1</v>
      </c>
      <c r="AD25" s="81">
        <v>1</v>
      </c>
      <c r="AE25" s="97">
        <v>1</v>
      </c>
      <c r="AF25" s="102">
        <v>1</v>
      </c>
      <c r="AG25" s="16"/>
      <c r="AH25" s="63">
        <f>SUM(C25:AG25)/30</f>
        <v>1</v>
      </c>
    </row>
    <row r="26" spans="1:34" s="12" customFormat="1" ht="23.25" customHeight="1" thickBot="1" x14ac:dyDescent="0.3">
      <c r="A26" s="177"/>
      <c r="B26" s="252"/>
      <c r="C26" s="171">
        <f>IF((C25+D25+E25)&gt;1,1,0)</f>
        <v>1</v>
      </c>
      <c r="D26" s="172"/>
      <c r="E26" s="175"/>
      <c r="F26" s="171">
        <f>IF((F25+G25+H25)&gt;1,1,0)</f>
        <v>1</v>
      </c>
      <c r="G26" s="172"/>
      <c r="H26" s="175"/>
      <c r="I26" s="171">
        <f>IF((I25+J25+K25)&gt;1,1,0)</f>
        <v>1</v>
      </c>
      <c r="J26" s="172"/>
      <c r="K26" s="175"/>
      <c r="L26" s="171">
        <f>IF((L25+M25+N25)&gt;1,1,0)</f>
        <v>1</v>
      </c>
      <c r="M26" s="172"/>
      <c r="N26" s="175"/>
      <c r="O26" s="171">
        <f>IF((O25+P25+Q25)&gt;1,1,0)</f>
        <v>1</v>
      </c>
      <c r="P26" s="172"/>
      <c r="Q26" s="173"/>
      <c r="R26" s="171">
        <f>IF((R25+S25+T25)&gt;1,1,0)</f>
        <v>1</v>
      </c>
      <c r="S26" s="172"/>
      <c r="T26" s="174"/>
      <c r="U26" s="172">
        <f>IF((U25+V25+W25)&gt;1,1,0)</f>
        <v>1</v>
      </c>
      <c r="V26" s="172"/>
      <c r="W26" s="173"/>
      <c r="X26" s="171">
        <f>IF((X25+Y25+Z25)&gt;1,1,0)</f>
        <v>1</v>
      </c>
      <c r="Y26" s="172"/>
      <c r="Z26" s="173"/>
      <c r="AA26" s="171">
        <f>IF((AA25+AB25+AC25)&gt;1,1,0)</f>
        <v>1</v>
      </c>
      <c r="AB26" s="172"/>
      <c r="AC26" s="173"/>
      <c r="AD26" s="171">
        <f>IF((AD25+AE25+AF25)&gt;1,1,0)</f>
        <v>1</v>
      </c>
      <c r="AE26" s="172"/>
      <c r="AF26" s="175"/>
      <c r="AG26" s="20">
        <f>AVERAGE(C26:AF26)</f>
        <v>1</v>
      </c>
      <c r="AH26" s="62"/>
    </row>
    <row r="27" spans="1:34" s="12" customFormat="1" ht="23.25" customHeight="1" thickBot="1" x14ac:dyDescent="0.3">
      <c r="A27" s="167">
        <f t="shared" ref="A27" si="7">+A25+1</f>
        <v>10</v>
      </c>
      <c r="B27" s="204" t="str">
        <f>+Záv_správa!C14</f>
        <v>Piatková Stanislava</v>
      </c>
      <c r="C27" s="41">
        <v>1</v>
      </c>
      <c r="D27" s="42">
        <v>1</v>
      </c>
      <c r="E27" s="42">
        <v>1</v>
      </c>
      <c r="F27" s="41">
        <v>1</v>
      </c>
      <c r="G27" s="42">
        <v>1</v>
      </c>
      <c r="H27" s="42">
        <v>1</v>
      </c>
      <c r="I27" s="41">
        <v>0</v>
      </c>
      <c r="J27" s="42">
        <v>0</v>
      </c>
      <c r="K27" s="42">
        <v>0</v>
      </c>
      <c r="L27" s="41">
        <v>1</v>
      </c>
      <c r="M27" s="42">
        <v>1</v>
      </c>
      <c r="N27" s="42">
        <v>0</v>
      </c>
      <c r="O27" s="122">
        <v>1</v>
      </c>
      <c r="P27" s="123">
        <v>1</v>
      </c>
      <c r="Q27" s="123">
        <v>1</v>
      </c>
      <c r="R27" s="122">
        <v>1</v>
      </c>
      <c r="S27" s="123">
        <v>1</v>
      </c>
      <c r="T27" s="126">
        <v>1</v>
      </c>
      <c r="U27" s="101">
        <v>1</v>
      </c>
      <c r="V27" s="97">
        <v>1</v>
      </c>
      <c r="W27" s="97">
        <v>1</v>
      </c>
      <c r="X27" s="81">
        <v>1</v>
      </c>
      <c r="Y27" s="97">
        <v>1</v>
      </c>
      <c r="Z27" s="97">
        <v>1</v>
      </c>
      <c r="AA27" s="81">
        <v>0</v>
      </c>
      <c r="AB27" s="97">
        <v>1</v>
      </c>
      <c r="AC27" s="97">
        <v>1</v>
      </c>
      <c r="AD27" s="81">
        <v>1</v>
      </c>
      <c r="AE27" s="97">
        <v>1</v>
      </c>
      <c r="AF27" s="102">
        <v>1</v>
      </c>
      <c r="AG27" s="16"/>
      <c r="AH27" s="63">
        <f>SUM(C27:AG27)/30</f>
        <v>0.83333333333333337</v>
      </c>
    </row>
    <row r="28" spans="1:34" s="12" customFormat="1" ht="23.25" customHeight="1" thickBot="1" x14ac:dyDescent="0.3">
      <c r="A28" s="177"/>
      <c r="B28" s="252"/>
      <c r="C28" s="171">
        <f>IF((C27+D27+E27)&gt;1,1,0)</f>
        <v>1</v>
      </c>
      <c r="D28" s="172"/>
      <c r="E28" s="175"/>
      <c r="F28" s="171">
        <f>IF((F27+G27+H27)&gt;1,1,0)</f>
        <v>1</v>
      </c>
      <c r="G28" s="172"/>
      <c r="H28" s="175"/>
      <c r="I28" s="171">
        <f>IF((I27+J27+K27)&gt;1,1,0)</f>
        <v>0</v>
      </c>
      <c r="J28" s="172"/>
      <c r="K28" s="175"/>
      <c r="L28" s="171">
        <f>IF((L27+M27+N27)&gt;1,1,0)</f>
        <v>1</v>
      </c>
      <c r="M28" s="172"/>
      <c r="N28" s="175"/>
      <c r="O28" s="171">
        <f>IF((O27+P27+Q27)&gt;1,1,0)</f>
        <v>1</v>
      </c>
      <c r="P28" s="172"/>
      <c r="Q28" s="173"/>
      <c r="R28" s="171">
        <f>IF((R27+S27+T27)&gt;1,1,0)</f>
        <v>1</v>
      </c>
      <c r="S28" s="172"/>
      <c r="T28" s="174"/>
      <c r="U28" s="172">
        <f>IF((U27+V27+W27)&gt;1,1,0)</f>
        <v>1</v>
      </c>
      <c r="V28" s="172"/>
      <c r="W28" s="173"/>
      <c r="X28" s="171">
        <f>IF((X27+Y27+Z27)&gt;1,1,0)</f>
        <v>1</v>
      </c>
      <c r="Y28" s="172"/>
      <c r="Z28" s="173"/>
      <c r="AA28" s="171">
        <f>IF((AA27+AB27+AC27)&gt;1,1,0)</f>
        <v>1</v>
      </c>
      <c r="AB28" s="172"/>
      <c r="AC28" s="173"/>
      <c r="AD28" s="171">
        <f>IF((AD27+AE27+AF27)&gt;1,1,0)</f>
        <v>1</v>
      </c>
      <c r="AE28" s="172"/>
      <c r="AF28" s="175"/>
      <c r="AG28" s="20">
        <f>AVERAGE(C28:AF28)</f>
        <v>0.9</v>
      </c>
      <c r="AH28" s="62"/>
    </row>
    <row r="29" spans="1:34" s="12" customFormat="1" ht="23.25" customHeight="1" thickBot="1" x14ac:dyDescent="0.3">
      <c r="A29" s="167">
        <f t="shared" ref="A29" si="8">+A27+1</f>
        <v>11</v>
      </c>
      <c r="B29" s="204" t="str">
        <f>+Záv_správa!C15</f>
        <v>Šoltýsová Elena</v>
      </c>
      <c r="C29" s="41">
        <v>1</v>
      </c>
      <c r="D29" s="42">
        <v>1</v>
      </c>
      <c r="E29" s="42">
        <v>1</v>
      </c>
      <c r="F29" s="41">
        <v>1</v>
      </c>
      <c r="G29" s="42">
        <v>1</v>
      </c>
      <c r="H29" s="42">
        <v>1</v>
      </c>
      <c r="I29" s="41">
        <v>1</v>
      </c>
      <c r="J29" s="42">
        <v>1</v>
      </c>
      <c r="K29" s="42">
        <v>1</v>
      </c>
      <c r="L29" s="41">
        <v>1</v>
      </c>
      <c r="M29" s="42">
        <v>1</v>
      </c>
      <c r="N29" s="42">
        <v>1</v>
      </c>
      <c r="O29" s="81">
        <v>1</v>
      </c>
      <c r="P29" s="97">
        <v>1</v>
      </c>
      <c r="Q29" s="97">
        <v>1</v>
      </c>
      <c r="R29" s="81">
        <v>1</v>
      </c>
      <c r="S29" s="97">
        <v>1</v>
      </c>
      <c r="T29" s="100">
        <v>0</v>
      </c>
      <c r="U29" s="101">
        <v>1</v>
      </c>
      <c r="V29" s="97">
        <v>1</v>
      </c>
      <c r="W29" s="97">
        <v>1</v>
      </c>
      <c r="X29" s="81">
        <v>1</v>
      </c>
      <c r="Y29" s="97">
        <v>1</v>
      </c>
      <c r="Z29" s="97">
        <v>1</v>
      </c>
      <c r="AA29" s="122">
        <v>0</v>
      </c>
      <c r="AB29" s="123">
        <v>0</v>
      </c>
      <c r="AC29" s="123">
        <v>0</v>
      </c>
      <c r="AD29" s="81">
        <v>1</v>
      </c>
      <c r="AE29" s="97">
        <v>1</v>
      </c>
      <c r="AF29" s="102">
        <v>1</v>
      </c>
      <c r="AG29" s="16"/>
      <c r="AH29" s="63">
        <f>SUM(C29:AG29)/30</f>
        <v>0.8666666666666667</v>
      </c>
    </row>
    <row r="30" spans="1:34" s="12" customFormat="1" ht="23.25" customHeight="1" thickBot="1" x14ac:dyDescent="0.3">
      <c r="A30" s="177"/>
      <c r="B30" s="252"/>
      <c r="C30" s="171">
        <f>IF((C29+D29+E29)&gt;1,1,0)</f>
        <v>1</v>
      </c>
      <c r="D30" s="172"/>
      <c r="E30" s="175"/>
      <c r="F30" s="171">
        <f>IF((F29+G29+H29)&gt;1,1,0)</f>
        <v>1</v>
      </c>
      <c r="G30" s="172"/>
      <c r="H30" s="175"/>
      <c r="I30" s="171">
        <f>IF((I29+J29+K29)&gt;1,1,0)</f>
        <v>1</v>
      </c>
      <c r="J30" s="172"/>
      <c r="K30" s="175"/>
      <c r="L30" s="171">
        <f>IF((L29+M29+N29)&gt;1,1,0)</f>
        <v>1</v>
      </c>
      <c r="M30" s="172"/>
      <c r="N30" s="175"/>
      <c r="O30" s="171">
        <f>IF((O29+P29+Q29)&gt;1,1,0)</f>
        <v>1</v>
      </c>
      <c r="P30" s="172"/>
      <c r="Q30" s="173"/>
      <c r="R30" s="171">
        <f>IF((R29+S29+T29)&gt;1,1,0)</f>
        <v>1</v>
      </c>
      <c r="S30" s="172"/>
      <c r="T30" s="174"/>
      <c r="U30" s="172">
        <f>IF((U29+V29+W29)&gt;1,1,0)</f>
        <v>1</v>
      </c>
      <c r="V30" s="172"/>
      <c r="W30" s="173"/>
      <c r="X30" s="171">
        <f>IF((X29+Y29+Z29)&gt;1,1,0)</f>
        <v>1</v>
      </c>
      <c r="Y30" s="172"/>
      <c r="Z30" s="173"/>
      <c r="AA30" s="171">
        <f>IF((AA29+AB29+AC29)&gt;1,1,0)</f>
        <v>0</v>
      </c>
      <c r="AB30" s="172"/>
      <c r="AC30" s="173"/>
      <c r="AD30" s="171">
        <f>IF((AD29+AE29+AF29)&gt;1,1,0)</f>
        <v>1</v>
      </c>
      <c r="AE30" s="172"/>
      <c r="AF30" s="175"/>
      <c r="AG30" s="20">
        <f>AVERAGE(C30:AF30)</f>
        <v>0.9</v>
      </c>
      <c r="AH30" s="62"/>
    </row>
    <row r="31" spans="1:34" ht="30.75" customHeight="1" x14ac:dyDescent="0.25">
      <c r="C31" s="251">
        <f>+(C10+C12+C14+C16+C18+C20+C22+C24+C26+C28+C30)/11</f>
        <v>0.90909090909090906</v>
      </c>
      <c r="D31" s="251"/>
      <c r="E31" s="251"/>
      <c r="F31" s="251">
        <f t="shared" ref="F31" si="9">+(F10+F12+F14+F16+F18+F20+F22+F24+F26+F28+F30)/11</f>
        <v>0.90909090909090906</v>
      </c>
      <c r="G31" s="251"/>
      <c r="H31" s="251"/>
      <c r="I31" s="251">
        <f t="shared" ref="I31" si="10">+(I10+I12+I14+I16+I18+I20+I22+I24+I26+I28+I30)/11</f>
        <v>0.45454545454545453</v>
      </c>
      <c r="J31" s="251"/>
      <c r="K31" s="251"/>
      <c r="L31" s="251">
        <f t="shared" ref="L31" si="11">+(L10+L12+L14+L16+L18+L20+L22+L24+L26+L28+L30)/11</f>
        <v>0.72727272727272729</v>
      </c>
      <c r="M31" s="251"/>
      <c r="N31" s="251"/>
      <c r="O31" s="251">
        <f t="shared" ref="O31" si="12">+(O10+O12+O14+O16+O18+O20+O22+O24+O26+O28+O30)/11</f>
        <v>0.90909090909090906</v>
      </c>
      <c r="P31" s="251"/>
      <c r="Q31" s="251"/>
      <c r="R31" s="251">
        <f t="shared" ref="R31" si="13">+(R10+R12+R14+R16+R18+R20+R22+R24+R26+R28+R30)/11</f>
        <v>0.45454545454545453</v>
      </c>
      <c r="S31" s="251"/>
      <c r="T31" s="251"/>
      <c r="U31" s="251">
        <f t="shared" ref="U31" si="14">+(U10+U12+U14+U16+U18+U20+U22+U24+U26+U28+U30)/11</f>
        <v>1</v>
      </c>
      <c r="V31" s="251"/>
      <c r="W31" s="251"/>
      <c r="X31" s="251">
        <f t="shared" ref="X31" si="15">+(X10+X12+X14+X16+X18+X20+X22+X24+X26+X28+X30)/11</f>
        <v>0.72727272727272729</v>
      </c>
      <c r="Y31" s="251"/>
      <c r="Z31" s="251"/>
      <c r="AA31" s="251">
        <f t="shared" ref="AA31" si="16">+(AA10+AA12+AA14+AA16+AA18+AA20+AA22+AA24+AA26+AA28+AA30)/11</f>
        <v>0.45454545454545453</v>
      </c>
      <c r="AB31" s="251"/>
      <c r="AC31" s="251"/>
      <c r="AD31" s="251">
        <f t="shared" ref="AD31" si="17">+(AD10+AD12+AD14+AD16+AD18+AD20+AD22+AD24+AD26+AD28+AD30)/11</f>
        <v>1</v>
      </c>
      <c r="AE31" s="251"/>
      <c r="AF31" s="251"/>
    </row>
    <row r="32" spans="1:34" ht="30.75" customHeight="1" x14ac:dyDescent="0.25">
      <c r="C32" s="234" t="s">
        <v>35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34" t="s">
        <v>36</v>
      </c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</row>
    <row r="33" spans="1:33" ht="30.75" customHeight="1" x14ac:dyDescent="0.25">
      <c r="C33" s="194">
        <f>AVERAGE(C31:T31)</f>
        <v>0.72727272727272718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4">
        <f>AVERAGE(U31:AF31)</f>
        <v>0.79545454545454541</v>
      </c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</row>
    <row r="34" spans="1:33" ht="21" thickBot="1" x14ac:dyDescent="0.35">
      <c r="A34" s="8" t="s">
        <v>8</v>
      </c>
      <c r="X34" s="9" t="s">
        <v>4</v>
      </c>
    </row>
    <row r="35" spans="1:33" x14ac:dyDescent="0.25">
      <c r="X35" s="179"/>
      <c r="Y35" s="180"/>
      <c r="Z35" s="180"/>
      <c r="AA35" s="180"/>
      <c r="AB35" s="180"/>
      <c r="AC35" s="180"/>
      <c r="AD35" s="180"/>
      <c r="AE35" s="180"/>
      <c r="AF35" s="180"/>
      <c r="AG35" s="181"/>
    </row>
    <row r="36" spans="1:33" x14ac:dyDescent="0.25">
      <c r="X36" s="182"/>
      <c r="Y36" s="183"/>
      <c r="Z36" s="183"/>
      <c r="AA36" s="183"/>
      <c r="AB36" s="183"/>
      <c r="AC36" s="183"/>
      <c r="AD36" s="183"/>
      <c r="AE36" s="183"/>
      <c r="AF36" s="183"/>
      <c r="AG36" s="184"/>
    </row>
    <row r="37" spans="1:33" x14ac:dyDescent="0.25">
      <c r="X37" s="182"/>
      <c r="Y37" s="183"/>
      <c r="Z37" s="183"/>
      <c r="AA37" s="183"/>
      <c r="AB37" s="183"/>
      <c r="AC37" s="183"/>
      <c r="AD37" s="183"/>
      <c r="AE37" s="183"/>
      <c r="AF37" s="183"/>
      <c r="AG37" s="184"/>
    </row>
    <row r="38" spans="1:33" ht="15.75" thickBot="1" x14ac:dyDescent="0.3">
      <c r="X38" s="185"/>
      <c r="Y38" s="186"/>
      <c r="Z38" s="186"/>
      <c r="AA38" s="186"/>
      <c r="AB38" s="186"/>
      <c r="AC38" s="186"/>
      <c r="AD38" s="186"/>
      <c r="AE38" s="186"/>
      <c r="AF38" s="186"/>
      <c r="AG38" s="187"/>
    </row>
    <row r="39" spans="1:33" x14ac:dyDescent="0.25">
      <c r="A39">
        <v>1</v>
      </c>
      <c r="B39" s="98" t="s">
        <v>219</v>
      </c>
    </row>
    <row r="40" spans="1:33" x14ac:dyDescent="0.25">
      <c r="A40">
        <v>2</v>
      </c>
      <c r="B40" s="98" t="s">
        <v>220</v>
      </c>
    </row>
    <row r="41" spans="1:33" x14ac:dyDescent="0.25">
      <c r="A41">
        <v>3</v>
      </c>
      <c r="B41" s="98" t="s">
        <v>10</v>
      </c>
    </row>
  </sheetData>
  <mergeCells count="173">
    <mergeCell ref="A1:AG2"/>
    <mergeCell ref="AD4:AF4"/>
    <mergeCell ref="A5:B5"/>
    <mergeCell ref="C5:U5"/>
    <mergeCell ref="V5:AB5"/>
    <mergeCell ref="AD5:AF5"/>
    <mergeCell ref="A9:A10"/>
    <mergeCell ref="B9:B10"/>
    <mergeCell ref="C10:E10"/>
    <mergeCell ref="F10:H10"/>
    <mergeCell ref="I10:K10"/>
    <mergeCell ref="L10:N10"/>
    <mergeCell ref="C8:E8"/>
    <mergeCell ref="F8:H8"/>
    <mergeCell ref="I8:K8"/>
    <mergeCell ref="L8:N8"/>
    <mergeCell ref="O10:Q10"/>
    <mergeCell ref="R10:T10"/>
    <mergeCell ref="U10:W10"/>
    <mergeCell ref="X10:Z10"/>
    <mergeCell ref="AA10:AC10"/>
    <mergeCell ref="AD10:AF10"/>
    <mergeCell ref="U8:W8"/>
    <mergeCell ref="X8:Z8"/>
    <mergeCell ref="AA8:AC8"/>
    <mergeCell ref="AD8:AF8"/>
    <mergeCell ref="O8:Q8"/>
    <mergeCell ref="R8:T8"/>
    <mergeCell ref="O12:Q12"/>
    <mergeCell ref="R12:T12"/>
    <mergeCell ref="U12:W12"/>
    <mergeCell ref="X12:Z12"/>
    <mergeCell ref="AA12:AC12"/>
    <mergeCell ref="AD12:AF12"/>
    <mergeCell ref="A11:A12"/>
    <mergeCell ref="B11:B12"/>
    <mergeCell ref="C12:E12"/>
    <mergeCell ref="F12:H12"/>
    <mergeCell ref="I12:K12"/>
    <mergeCell ref="L12:N12"/>
    <mergeCell ref="O14:Q14"/>
    <mergeCell ref="R14:T14"/>
    <mergeCell ref="U14:W14"/>
    <mergeCell ref="X14:Z14"/>
    <mergeCell ref="AA14:AC14"/>
    <mergeCell ref="AD14:AF14"/>
    <mergeCell ref="A13:A14"/>
    <mergeCell ref="B13:B14"/>
    <mergeCell ref="C14:E14"/>
    <mergeCell ref="F14:H14"/>
    <mergeCell ref="I14:K14"/>
    <mergeCell ref="L14:N14"/>
    <mergeCell ref="O16:Q16"/>
    <mergeCell ref="R16:T16"/>
    <mergeCell ref="U16:W16"/>
    <mergeCell ref="X16:Z16"/>
    <mergeCell ref="AA16:AC16"/>
    <mergeCell ref="AD16:AF16"/>
    <mergeCell ref="A15:A16"/>
    <mergeCell ref="B15:B16"/>
    <mergeCell ref="C16:E16"/>
    <mergeCell ref="F16:H16"/>
    <mergeCell ref="I16:K16"/>
    <mergeCell ref="L16:N16"/>
    <mergeCell ref="O18:Q18"/>
    <mergeCell ref="R18:T18"/>
    <mergeCell ref="U18:W18"/>
    <mergeCell ref="X18:Z18"/>
    <mergeCell ref="AA18:AC18"/>
    <mergeCell ref="AD18:AF18"/>
    <mergeCell ref="A17:A18"/>
    <mergeCell ref="B17:B18"/>
    <mergeCell ref="C18:E18"/>
    <mergeCell ref="F18:H18"/>
    <mergeCell ref="I18:K18"/>
    <mergeCell ref="L18:N18"/>
    <mergeCell ref="O20:Q20"/>
    <mergeCell ref="R20:T20"/>
    <mergeCell ref="U20:W20"/>
    <mergeCell ref="X20:Z20"/>
    <mergeCell ref="AA20:AC20"/>
    <mergeCell ref="AD20:AF20"/>
    <mergeCell ref="A19:A20"/>
    <mergeCell ref="B19:B20"/>
    <mergeCell ref="C20:E20"/>
    <mergeCell ref="F20:H20"/>
    <mergeCell ref="I20:K20"/>
    <mergeCell ref="L20:N20"/>
    <mergeCell ref="O22:Q22"/>
    <mergeCell ref="R22:T22"/>
    <mergeCell ref="U22:W22"/>
    <mergeCell ref="X22:Z22"/>
    <mergeCell ref="AA22:AC22"/>
    <mergeCell ref="AD22:AF22"/>
    <mergeCell ref="A21:A22"/>
    <mergeCell ref="B21:B22"/>
    <mergeCell ref="C22:E22"/>
    <mergeCell ref="F22:H22"/>
    <mergeCell ref="I22:K22"/>
    <mergeCell ref="L22:N22"/>
    <mergeCell ref="O24:Q24"/>
    <mergeCell ref="R24:T24"/>
    <mergeCell ref="U24:W24"/>
    <mergeCell ref="X24:Z24"/>
    <mergeCell ref="AA24:AC24"/>
    <mergeCell ref="AD24:AF24"/>
    <mergeCell ref="A23:A24"/>
    <mergeCell ref="B23:B24"/>
    <mergeCell ref="C24:E24"/>
    <mergeCell ref="F24:H24"/>
    <mergeCell ref="I24:K24"/>
    <mergeCell ref="L24:N24"/>
    <mergeCell ref="O26:Q26"/>
    <mergeCell ref="R26:T26"/>
    <mergeCell ref="U26:W26"/>
    <mergeCell ref="X26:Z26"/>
    <mergeCell ref="AA26:AC26"/>
    <mergeCell ref="AD26:AF26"/>
    <mergeCell ref="A25:A26"/>
    <mergeCell ref="B25:B26"/>
    <mergeCell ref="C26:E26"/>
    <mergeCell ref="F26:H26"/>
    <mergeCell ref="I26:K26"/>
    <mergeCell ref="L26:N26"/>
    <mergeCell ref="A29:A30"/>
    <mergeCell ref="B29:B30"/>
    <mergeCell ref="C30:E30"/>
    <mergeCell ref="F30:H30"/>
    <mergeCell ref="I30:K30"/>
    <mergeCell ref="L30:N30"/>
    <mergeCell ref="O28:Q28"/>
    <mergeCell ref="R28:T28"/>
    <mergeCell ref="U28:W28"/>
    <mergeCell ref="A27:A28"/>
    <mergeCell ref="B27:B28"/>
    <mergeCell ref="C28:E28"/>
    <mergeCell ref="F28:H28"/>
    <mergeCell ref="I28:K28"/>
    <mergeCell ref="L28:N28"/>
    <mergeCell ref="X35:AG38"/>
    <mergeCell ref="C33:T33"/>
    <mergeCell ref="U33:AF33"/>
    <mergeCell ref="C32:T32"/>
    <mergeCell ref="U32:AF32"/>
    <mergeCell ref="R30:T30"/>
    <mergeCell ref="U30:W30"/>
    <mergeCell ref="X30:Z30"/>
    <mergeCell ref="AA30:AC30"/>
    <mergeCell ref="AD30:AF30"/>
    <mergeCell ref="AD7:AF7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O30:Q30"/>
    <mergeCell ref="X28:Z28"/>
    <mergeCell ref="AA28:AC28"/>
    <mergeCell ref="AD28:AF28"/>
  </mergeCells>
  <conditionalFormatting sqref="C10:AF10">
    <cfRule type="cellIs" dxfId="11" priority="13" operator="equal">
      <formula>0</formula>
    </cfRule>
  </conditionalFormatting>
  <conditionalFormatting sqref="C12:AF12">
    <cfRule type="cellIs" dxfId="10" priority="12" operator="equal">
      <formula>0</formula>
    </cfRule>
  </conditionalFormatting>
  <conditionalFormatting sqref="C14:AF14">
    <cfRule type="cellIs" dxfId="9" priority="11" operator="equal">
      <formula>0</formula>
    </cfRule>
  </conditionalFormatting>
  <conditionalFormatting sqref="C16:AF16">
    <cfRule type="cellIs" dxfId="8" priority="10" operator="equal">
      <formula>0</formula>
    </cfRule>
  </conditionalFormatting>
  <conditionalFormatting sqref="C18:AF18">
    <cfRule type="cellIs" dxfId="7" priority="9" operator="equal">
      <formula>0</formula>
    </cfRule>
  </conditionalFormatting>
  <conditionalFormatting sqref="C20:AF20">
    <cfRule type="cellIs" dxfId="6" priority="8" operator="equal">
      <formula>0</formula>
    </cfRule>
  </conditionalFormatting>
  <conditionalFormatting sqref="C22:AF22">
    <cfRule type="cellIs" dxfId="5" priority="7" operator="equal">
      <formula>0</formula>
    </cfRule>
  </conditionalFormatting>
  <conditionalFormatting sqref="C24:AF24">
    <cfRule type="cellIs" dxfId="4" priority="6" operator="equal">
      <formula>0</formula>
    </cfRule>
  </conditionalFormatting>
  <conditionalFormatting sqref="C26:AF26">
    <cfRule type="cellIs" dxfId="3" priority="5" operator="equal">
      <formula>0</formula>
    </cfRule>
  </conditionalFormatting>
  <conditionalFormatting sqref="C28:AF28">
    <cfRule type="cellIs" dxfId="2" priority="4" operator="equal">
      <formula>0</formula>
    </cfRule>
  </conditionalFormatting>
  <conditionalFormatting sqref="C30:AF30">
    <cfRule type="cellIs" dxfId="1" priority="3" operator="equal">
      <formula>0</formula>
    </cfRule>
  </conditionalFormatting>
  <conditionalFormatting sqref="C31:AF31">
    <cfRule type="top10" dxfId="0" priority="1" percent="1" bottom="1" rank="10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headerFooter>
    <oddHeader>&amp;L&amp;G</oddHeader>
    <oddFooter>&amp;R&amp;D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12</vt:i4>
      </vt:variant>
      <vt:variant>
        <vt:lpstr>Pomenované rozsahy</vt:lpstr>
      </vt:variant>
      <vt:variant>
        <vt:i4>9</vt:i4>
      </vt:variant>
    </vt:vector>
  </HeadingPairs>
  <TitlesOfParts>
    <vt:vector size="21" baseType="lpstr">
      <vt:lpstr>Záv_správa</vt:lpstr>
      <vt:lpstr>1</vt:lpstr>
      <vt:lpstr>2</vt:lpstr>
      <vt:lpstr>3</vt:lpstr>
      <vt:lpstr>4</vt:lpstr>
      <vt:lpstr>5_11</vt:lpstr>
      <vt:lpstr>6_11</vt:lpstr>
      <vt:lpstr>7</vt:lpstr>
      <vt:lpstr>8</vt:lpstr>
      <vt:lpstr>štatistika</vt:lpstr>
      <vt:lpstr>Hárok1</vt:lpstr>
      <vt:lpstr>Hárok2</vt:lpstr>
      <vt:lpstr>'1'!Oblasť_tlače</vt:lpstr>
      <vt:lpstr>'2'!Oblasť_tlače</vt:lpstr>
      <vt:lpstr>'3'!Oblasť_tlače</vt:lpstr>
      <vt:lpstr>'4'!Oblasť_tlače</vt:lpstr>
      <vt:lpstr>'5_11'!Oblasť_tlače</vt:lpstr>
      <vt:lpstr>'6_11'!Oblasť_tlače</vt:lpstr>
      <vt:lpstr>'7'!Oblasť_tlače</vt:lpstr>
      <vt:lpstr>'8'!Oblasť_tlače</vt:lpstr>
      <vt:lpstr>Záv_správa!Oblasť_tlače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2017-11-19T18:51:18Z</dcterms:modified>
</cp:coreProperties>
</file>